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6CD7859A-2C6D-4A0E-B68A-178793D7D154}" xr6:coauthVersionLast="47" xr6:coauthVersionMax="47" xr10:uidLastSave="{00000000-0000-0000-0000-000000000000}"/>
  <bookViews>
    <workbookView xWindow="-120" yWindow="-120" windowWidth="29040" windowHeight="15840" tabRatio="874" activeTab="11" xr2:uid="{00000000-000D-0000-FFFF-FFFF00000000}"/>
  </bookViews>
  <sheets>
    <sheet name="tlak" sheetId="2" r:id="rId1"/>
    <sheet name="trojskok" sheetId="3" r:id="rId2"/>
    <sheet name="shyb" sheetId="1" r:id="rId3"/>
    <sheet name="vznos" sheetId="5" r:id="rId4"/>
    <sheet name="V. listina chlapci" sheetId="13" r:id="rId5"/>
    <sheet name="Výsledky chlapci" sheetId="16" r:id="rId6"/>
    <sheet name="šplh" sheetId="8" r:id="rId7"/>
    <sheet name="trojskoky" sheetId="9" r:id="rId8"/>
    <sheet name="hod" sheetId="7" r:id="rId9"/>
    <sheet name="l-s" sheetId="10" r:id="rId10"/>
    <sheet name="V.listina dívky" sheetId="12" r:id="rId11"/>
    <sheet name="Výsledky dívky" sheetId="15" r:id="rId12"/>
    <sheet name="družstva" sheetId="17" r:id="rId13"/>
  </sheets>
  <definedNames>
    <definedName name="_xlnm._FilterDatabase" localSheetId="0" hidden="1">tlak!$A$6:$F$25</definedName>
    <definedName name="_xlnm.Print_Area" localSheetId="12">družstva!$A$1:$C$35</definedName>
    <definedName name="_xlnm.Print_Area" localSheetId="8">hod!$A$1:$I$58</definedName>
    <definedName name="_xlnm.Print_Area" localSheetId="9">'l-s'!$A$1:$G$68</definedName>
    <definedName name="_xlnm.Print_Area" localSheetId="2">shyb!$A$1:$G$78</definedName>
    <definedName name="_xlnm.Print_Area" localSheetId="6">šplh!$A$1:$H$74</definedName>
    <definedName name="_xlnm.Print_Area" localSheetId="0">tlak!$A$1:$G$77</definedName>
    <definedName name="_xlnm.Print_Area" localSheetId="1">trojskok!$A$1:$I$78</definedName>
    <definedName name="_xlnm.Print_Area" localSheetId="7">trojskoky!$A$1:$I$74</definedName>
    <definedName name="_xlnm.Print_Area" localSheetId="3">vznos!$A$1:$G$78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4" i="2"/>
  <c r="F15" i="2"/>
  <c r="F69" i="5"/>
  <c r="G48" i="8"/>
  <c r="G22" i="8"/>
  <c r="Q58" i="16"/>
  <c r="Q34" i="16"/>
  <c r="Q37" i="16"/>
  <c r="Q42" i="16"/>
  <c r="N58" i="16"/>
  <c r="N34" i="16"/>
  <c r="N37" i="16"/>
  <c r="N42" i="16"/>
  <c r="F58" i="16"/>
  <c r="F34" i="16"/>
  <c r="F37" i="16"/>
  <c r="F42" i="16"/>
  <c r="S42" i="16" s="1"/>
  <c r="F19" i="5"/>
  <c r="F7" i="5"/>
  <c r="F47" i="5"/>
  <c r="F25" i="5"/>
  <c r="F36" i="1"/>
  <c r="F59" i="1"/>
  <c r="F69" i="1"/>
  <c r="F29" i="1"/>
  <c r="N62" i="3"/>
  <c r="N63" i="3"/>
  <c r="N64" i="3"/>
  <c r="N65" i="3"/>
  <c r="L62" i="3"/>
  <c r="L63" i="3"/>
  <c r="M63" i="3" s="1"/>
  <c r="L64" i="3"/>
  <c r="J64" i="3" s="1"/>
  <c r="L65" i="3"/>
  <c r="J65" i="3" s="1"/>
  <c r="J62" i="3"/>
  <c r="F44" i="2"/>
  <c r="F42" i="2"/>
  <c r="F12" i="2"/>
  <c r="R73" i="13"/>
  <c r="R77" i="13"/>
  <c r="R81" i="13"/>
  <c r="O73" i="13"/>
  <c r="O74" i="13"/>
  <c r="O75" i="13"/>
  <c r="O76" i="13"/>
  <c r="Q73" i="13" s="1"/>
  <c r="O77" i="13"/>
  <c r="O78" i="13"/>
  <c r="O79" i="13"/>
  <c r="O80" i="13"/>
  <c r="O81" i="13"/>
  <c r="Q81" i="13" s="1"/>
  <c r="O82" i="13"/>
  <c r="O83" i="13"/>
  <c r="O8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F65" i="13"/>
  <c r="F66" i="13"/>
  <c r="F67" i="13"/>
  <c r="F68" i="13"/>
  <c r="F69" i="13"/>
  <c r="O69" i="13" s="1"/>
  <c r="F70" i="13"/>
  <c r="F71" i="13"/>
  <c r="O71" i="13" s="1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Q77" i="13"/>
  <c r="G44" i="12"/>
  <c r="G56" i="12"/>
  <c r="R68" i="12"/>
  <c r="R69" i="12"/>
  <c r="U69" i="12" s="1"/>
  <c r="R70" i="12"/>
  <c r="T69" i="12" s="1"/>
  <c r="R71" i="12"/>
  <c r="R72" i="12"/>
  <c r="R73" i="12"/>
  <c r="R74" i="12"/>
  <c r="R75" i="12"/>
  <c r="U73" i="12" s="1"/>
  <c r="R76" i="12"/>
  <c r="R77" i="12"/>
  <c r="R78" i="12"/>
  <c r="T77" i="12" s="1"/>
  <c r="R79" i="12"/>
  <c r="R80" i="12"/>
  <c r="R81" i="12"/>
  <c r="T81" i="12" s="1"/>
  <c r="R82" i="12"/>
  <c r="R83" i="12"/>
  <c r="R84" i="12"/>
  <c r="R85" i="12"/>
  <c r="U85" i="12" s="1"/>
  <c r="R86" i="12"/>
  <c r="R87" i="12"/>
  <c r="R88" i="12"/>
  <c r="T85" i="12" s="1"/>
  <c r="R89" i="12"/>
  <c r="R90" i="12"/>
  <c r="R91" i="12"/>
  <c r="R92" i="12"/>
  <c r="U89" i="12" s="1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G65" i="12"/>
  <c r="R65" i="12" s="1"/>
  <c r="G66" i="12"/>
  <c r="G67" i="12"/>
  <c r="R67" i="12" s="1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U77" i="12"/>
  <c r="U81" i="12"/>
  <c r="T89" i="12"/>
  <c r="T73" i="12"/>
  <c r="F37" i="2"/>
  <c r="F10" i="2"/>
  <c r="F29" i="2"/>
  <c r="F55" i="2"/>
  <c r="F41" i="2"/>
  <c r="F49" i="2"/>
  <c r="F67" i="2"/>
  <c r="F35" i="2"/>
  <c r="F66" i="2"/>
  <c r="F62" i="2"/>
  <c r="F63" i="2"/>
  <c r="F36" i="2"/>
  <c r="F53" i="2"/>
  <c r="F51" i="2"/>
  <c r="F40" i="2"/>
  <c r="F64" i="2"/>
  <c r="F58" i="2"/>
  <c r="F38" i="2"/>
  <c r="F47" i="2"/>
  <c r="F6" i="2"/>
  <c r="F27" i="2"/>
  <c r="F39" i="2"/>
  <c r="F60" i="2"/>
  <c r="F34" i="2"/>
  <c r="F54" i="2"/>
  <c r="F11" i="2"/>
  <c r="F65" i="2"/>
  <c r="F25" i="2"/>
  <c r="F57" i="2"/>
  <c r="F52" i="2"/>
  <c r="F28" i="2"/>
  <c r="F22" i="2"/>
  <c r="F13" i="2"/>
  <c r="F46" i="2"/>
  <c r="F18" i="2"/>
  <c r="F9" i="2"/>
  <c r="F33" i="2"/>
  <c r="F23" i="2"/>
  <c r="F32" i="2"/>
  <c r="F8" i="2"/>
  <c r="F7" i="2"/>
  <c r="F20" i="2"/>
  <c r="F43" i="2"/>
  <c r="F24" i="2"/>
  <c r="F68" i="2"/>
  <c r="F16" i="2"/>
  <c r="F45" i="2"/>
  <c r="F56" i="2"/>
  <c r="F69" i="2"/>
  <c r="F61" i="2"/>
  <c r="F21" i="2"/>
  <c r="F50" i="2"/>
  <c r="F48" i="2"/>
  <c r="F26" i="2"/>
  <c r="F31" i="2"/>
  <c r="F17" i="2"/>
  <c r="F30" i="2"/>
  <c r="F59" i="2"/>
  <c r="F70" i="2"/>
  <c r="Q26" i="16"/>
  <c r="Q25" i="16"/>
  <c r="Q61" i="16"/>
  <c r="N26" i="16"/>
  <c r="N25" i="16"/>
  <c r="N61" i="16"/>
  <c r="F75" i="16"/>
  <c r="F26" i="16"/>
  <c r="F25" i="16"/>
  <c r="F61" i="16"/>
  <c r="M29" i="8"/>
  <c r="L29" i="8"/>
  <c r="G29" i="8"/>
  <c r="M43" i="8"/>
  <c r="L43" i="8"/>
  <c r="G43" i="8"/>
  <c r="M27" i="8"/>
  <c r="L27" i="8"/>
  <c r="G27" i="8"/>
  <c r="M19" i="8"/>
  <c r="L19" i="8"/>
  <c r="G19" i="8"/>
  <c r="M57" i="8"/>
  <c r="L57" i="8"/>
  <c r="G57" i="8"/>
  <c r="M39" i="8"/>
  <c r="L39" i="8"/>
  <c r="G39" i="8"/>
  <c r="M58" i="8"/>
  <c r="L58" i="8"/>
  <c r="G58" i="8"/>
  <c r="M63" i="8"/>
  <c r="L63" i="8"/>
  <c r="G63" i="8"/>
  <c r="M61" i="8"/>
  <c r="L61" i="8"/>
  <c r="G61" i="8"/>
  <c r="M41" i="8"/>
  <c r="L41" i="8"/>
  <c r="G41" i="8"/>
  <c r="M60" i="8"/>
  <c r="L60" i="8"/>
  <c r="G60" i="8"/>
  <c r="M36" i="8"/>
  <c r="L36" i="8"/>
  <c r="G36" i="8"/>
  <c r="M17" i="8"/>
  <c r="L17" i="8"/>
  <c r="G17" i="8"/>
  <c r="M50" i="8"/>
  <c r="L50" i="8"/>
  <c r="G50" i="8"/>
  <c r="M44" i="8"/>
  <c r="L44" i="8"/>
  <c r="G44" i="8"/>
  <c r="M49" i="8"/>
  <c r="L49" i="8"/>
  <c r="G49" i="8"/>
  <c r="M56" i="8"/>
  <c r="L56" i="8"/>
  <c r="G56" i="8"/>
  <c r="M40" i="8"/>
  <c r="L40" i="8"/>
  <c r="G40" i="8"/>
  <c r="M9" i="8"/>
  <c r="L9" i="8"/>
  <c r="G9" i="8"/>
  <c r="M54" i="8"/>
  <c r="L54" i="8"/>
  <c r="G54" i="8"/>
  <c r="M24" i="8"/>
  <c r="L24" i="8"/>
  <c r="G24" i="8"/>
  <c r="M53" i="8"/>
  <c r="L53" i="8"/>
  <c r="G53" i="8"/>
  <c r="M46" i="8"/>
  <c r="L46" i="8"/>
  <c r="G46" i="8"/>
  <c r="M42" i="8"/>
  <c r="L42" i="8"/>
  <c r="G42" i="8"/>
  <c r="M55" i="8"/>
  <c r="L55" i="8"/>
  <c r="G55" i="8"/>
  <c r="M12" i="8"/>
  <c r="L12" i="8"/>
  <c r="G12" i="8"/>
  <c r="M15" i="8"/>
  <c r="L15" i="8"/>
  <c r="G15" i="8"/>
  <c r="M21" i="8"/>
  <c r="L21" i="8"/>
  <c r="G21" i="8"/>
  <c r="M11" i="8"/>
  <c r="L11" i="8"/>
  <c r="G11" i="8"/>
  <c r="M6" i="8"/>
  <c r="L6" i="8"/>
  <c r="G6" i="8"/>
  <c r="M32" i="8"/>
  <c r="L32" i="8"/>
  <c r="G32" i="8"/>
  <c r="M37" i="8"/>
  <c r="L37" i="8"/>
  <c r="G37" i="8"/>
  <c r="M10" i="8"/>
  <c r="L10" i="8"/>
  <c r="G10" i="8"/>
  <c r="M31" i="8"/>
  <c r="L31" i="8"/>
  <c r="G31" i="8"/>
  <c r="M51" i="8"/>
  <c r="L51" i="8"/>
  <c r="G51" i="8"/>
  <c r="M25" i="8"/>
  <c r="L25" i="8"/>
  <c r="G25" i="8"/>
  <c r="M45" i="8"/>
  <c r="L45" i="8"/>
  <c r="G45" i="8"/>
  <c r="M26" i="8"/>
  <c r="L26" i="8"/>
  <c r="G26" i="8"/>
  <c r="M59" i="8"/>
  <c r="L59" i="8"/>
  <c r="G59" i="8"/>
  <c r="M8" i="8"/>
  <c r="L8" i="8"/>
  <c r="G8" i="8"/>
  <c r="M7" i="8"/>
  <c r="L7" i="8"/>
  <c r="G7" i="8"/>
  <c r="M23" i="8"/>
  <c r="L23" i="8"/>
  <c r="G23" i="8"/>
  <c r="M38" i="8"/>
  <c r="L38" i="8"/>
  <c r="G38" i="8"/>
  <c r="M16" i="8"/>
  <c r="L16" i="8"/>
  <c r="G16" i="8"/>
  <c r="M18" i="8"/>
  <c r="L18" i="8"/>
  <c r="G18" i="8"/>
  <c r="M14" i="8"/>
  <c r="L14" i="8"/>
  <c r="G14" i="8"/>
  <c r="M52" i="8"/>
  <c r="L52" i="8"/>
  <c r="G52" i="8"/>
  <c r="M62" i="8"/>
  <c r="L62" i="8"/>
  <c r="G62" i="8"/>
  <c r="M30" i="8"/>
  <c r="L30" i="8"/>
  <c r="G30" i="8"/>
  <c r="M34" i="8"/>
  <c r="L34" i="8"/>
  <c r="G34" i="8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5" i="12"/>
  <c r="G46" i="12"/>
  <c r="G47" i="12"/>
  <c r="G48" i="12"/>
  <c r="G49" i="12"/>
  <c r="G50" i="12"/>
  <c r="G51" i="12"/>
  <c r="G52" i="12"/>
  <c r="G53" i="12"/>
  <c r="G54" i="12"/>
  <c r="G55" i="12"/>
  <c r="G57" i="12"/>
  <c r="G58" i="12"/>
  <c r="G59" i="12"/>
  <c r="G60" i="12"/>
  <c r="G61" i="12"/>
  <c r="G62" i="12"/>
  <c r="G63" i="12"/>
  <c r="G64" i="12"/>
  <c r="F46" i="5"/>
  <c r="F8" i="5"/>
  <c r="F55" i="5"/>
  <c r="F58" i="5"/>
  <c r="F59" i="5"/>
  <c r="F48" i="5"/>
  <c r="F44" i="5"/>
  <c r="F35" i="1"/>
  <c r="F30" i="1"/>
  <c r="F62" i="1"/>
  <c r="F50" i="1"/>
  <c r="F37" i="1"/>
  <c r="F23" i="1"/>
  <c r="F56" i="1"/>
  <c r="N16" i="3"/>
  <c r="N32" i="3"/>
  <c r="N70" i="3"/>
  <c r="N52" i="3"/>
  <c r="N44" i="3"/>
  <c r="N36" i="3"/>
  <c r="N13" i="3"/>
  <c r="L16" i="3"/>
  <c r="M16" i="3" s="1"/>
  <c r="L32" i="3"/>
  <c r="L70" i="3"/>
  <c r="J70" i="3" s="1"/>
  <c r="L52" i="3"/>
  <c r="L44" i="3"/>
  <c r="M44" i="3" s="1"/>
  <c r="L36" i="3"/>
  <c r="J36" i="3" s="1"/>
  <c r="L13" i="3"/>
  <c r="J13" i="3" s="1"/>
  <c r="J32" i="3"/>
  <c r="J52" i="3"/>
  <c r="N89" i="13"/>
  <c r="N90" i="13"/>
  <c r="N91" i="13"/>
  <c r="N92" i="13"/>
  <c r="L89" i="13"/>
  <c r="L90" i="13"/>
  <c r="L91" i="13"/>
  <c r="L92" i="13"/>
  <c r="F89" i="13"/>
  <c r="F90" i="13"/>
  <c r="F91" i="13"/>
  <c r="F92" i="13"/>
  <c r="T54" i="15"/>
  <c r="T64" i="15"/>
  <c r="T72" i="15"/>
  <c r="T20" i="15"/>
  <c r="T47" i="15"/>
  <c r="T17" i="15"/>
  <c r="T68" i="15"/>
  <c r="G54" i="15"/>
  <c r="V54" i="15" s="1"/>
  <c r="G64" i="15"/>
  <c r="G72" i="15"/>
  <c r="G20" i="15"/>
  <c r="G47" i="15"/>
  <c r="G17" i="15"/>
  <c r="V17" i="15" s="1"/>
  <c r="G68" i="15"/>
  <c r="F67" i="16"/>
  <c r="F66" i="16"/>
  <c r="F60" i="16"/>
  <c r="F33" i="16"/>
  <c r="F24" i="16"/>
  <c r="Q67" i="16"/>
  <c r="Q66" i="16"/>
  <c r="Q60" i="16"/>
  <c r="Q33" i="16"/>
  <c r="Q24" i="16"/>
  <c r="N67" i="16"/>
  <c r="N66" i="16"/>
  <c r="N60" i="16"/>
  <c r="N33" i="16"/>
  <c r="N24" i="16"/>
  <c r="L76" i="3"/>
  <c r="L22" i="3"/>
  <c r="L61" i="3"/>
  <c r="L20" i="3"/>
  <c r="L27" i="3"/>
  <c r="L58" i="3"/>
  <c r="L29" i="3"/>
  <c r="L7" i="3"/>
  <c r="L48" i="3"/>
  <c r="L57" i="3"/>
  <c r="L56" i="3"/>
  <c r="L59" i="3"/>
  <c r="L9" i="3"/>
  <c r="L67" i="3"/>
  <c r="J67" i="3" s="1"/>
  <c r="L47" i="3"/>
  <c r="J47" i="3" s="1"/>
  <c r="L37" i="3"/>
  <c r="J37" i="3" s="1"/>
  <c r="L26" i="3"/>
  <c r="L38" i="3"/>
  <c r="L25" i="3"/>
  <c r="L53" i="3"/>
  <c r="F49" i="10"/>
  <c r="F48" i="10"/>
  <c r="F22" i="10"/>
  <c r="F12" i="10"/>
  <c r="F59" i="10"/>
  <c r="F32" i="10"/>
  <c r="F10" i="10"/>
  <c r="Q12" i="12"/>
  <c r="F61" i="13"/>
  <c r="F62" i="13"/>
  <c r="F63" i="13"/>
  <c r="F64" i="13"/>
  <c r="L61" i="13"/>
  <c r="L62" i="13"/>
  <c r="L63" i="13"/>
  <c r="L64" i="13"/>
  <c r="N61" i="13"/>
  <c r="N62" i="13"/>
  <c r="N63" i="13"/>
  <c r="N64" i="13"/>
  <c r="Q20" i="12"/>
  <c r="N52" i="9"/>
  <c r="N17" i="9"/>
  <c r="N61" i="9"/>
  <c r="N30" i="9"/>
  <c r="N7" i="9"/>
  <c r="N15" i="9"/>
  <c r="L52" i="9"/>
  <c r="L17" i="9"/>
  <c r="J17" i="9" s="1"/>
  <c r="K17" i="9" s="1"/>
  <c r="L61" i="9"/>
  <c r="L30" i="9"/>
  <c r="J30" i="9" s="1"/>
  <c r="K30" i="9" s="1"/>
  <c r="L7" i="9"/>
  <c r="J7" i="9" s="1"/>
  <c r="K7" i="9" s="1"/>
  <c r="L15" i="9"/>
  <c r="J15" i="9" s="1"/>
  <c r="K15" i="9" s="1"/>
  <c r="M28" i="8"/>
  <c r="M68" i="8"/>
  <c r="M33" i="8"/>
  <c r="M70" i="8"/>
  <c r="M71" i="8"/>
  <c r="M72" i="8"/>
  <c r="M73" i="8"/>
  <c r="M74" i="8"/>
  <c r="L28" i="8"/>
  <c r="L68" i="8"/>
  <c r="L33" i="8"/>
  <c r="L70" i="8"/>
  <c r="L71" i="8"/>
  <c r="L72" i="8"/>
  <c r="L73" i="8"/>
  <c r="L74" i="8"/>
  <c r="G28" i="8"/>
  <c r="G33" i="8"/>
  <c r="Q60" i="12"/>
  <c r="F14" i="10"/>
  <c r="F20" i="10"/>
  <c r="F11" i="10"/>
  <c r="F50" i="10"/>
  <c r="F27" i="10"/>
  <c r="F40" i="10"/>
  <c r="F18" i="10"/>
  <c r="F7" i="10"/>
  <c r="F57" i="10"/>
  <c r="F43" i="10"/>
  <c r="F23" i="10"/>
  <c r="F67" i="10"/>
  <c r="F52" i="10"/>
  <c r="F47" i="10"/>
  <c r="F60" i="10"/>
  <c r="F68" i="10"/>
  <c r="F26" i="10"/>
  <c r="F45" i="10"/>
  <c r="F46" i="10"/>
  <c r="F41" i="10"/>
  <c r="F53" i="10"/>
  <c r="F42" i="10"/>
  <c r="F39" i="10"/>
  <c r="F70" i="10"/>
  <c r="F35" i="10"/>
  <c r="F54" i="10"/>
  <c r="F34" i="10"/>
  <c r="F51" i="10"/>
  <c r="F8" i="10"/>
  <c r="F38" i="10"/>
  <c r="F63" i="10"/>
  <c r="F29" i="10"/>
  <c r="F17" i="10"/>
  <c r="F36" i="10"/>
  <c r="F15" i="10"/>
  <c r="F24" i="10"/>
  <c r="F37" i="10"/>
  <c r="F16" i="10"/>
  <c r="F64" i="10"/>
  <c r="F9" i="10"/>
  <c r="F69" i="10"/>
  <c r="F62" i="10"/>
  <c r="F19" i="10"/>
  <c r="F25" i="10"/>
  <c r="F61" i="10"/>
  <c r="F55" i="10"/>
  <c r="F31" i="10"/>
  <c r="F33" i="10"/>
  <c r="F30" i="10"/>
  <c r="F21" i="10"/>
  <c r="F13" i="10"/>
  <c r="F44" i="10"/>
  <c r="F66" i="10"/>
  <c r="F65" i="10"/>
  <c r="F58" i="10"/>
  <c r="F56" i="10"/>
  <c r="F28" i="10"/>
  <c r="F67" i="5"/>
  <c r="F60" i="5"/>
  <c r="F70" i="5"/>
  <c r="F10" i="5"/>
  <c r="F38" i="5"/>
  <c r="F12" i="5"/>
  <c r="F14" i="5"/>
  <c r="F53" i="5"/>
  <c r="F11" i="5"/>
  <c r="F56" i="5"/>
  <c r="F42" i="5"/>
  <c r="F41" i="5"/>
  <c r="F33" i="5"/>
  <c r="F65" i="5"/>
  <c r="F24" i="5"/>
  <c r="F9" i="5"/>
  <c r="F54" i="5"/>
  <c r="F57" i="5"/>
  <c r="F50" i="5"/>
  <c r="F6" i="5"/>
  <c r="F39" i="5"/>
  <c r="F45" i="5"/>
  <c r="F15" i="5"/>
  <c r="F64" i="5"/>
  <c r="F28" i="5"/>
  <c r="F63" i="5"/>
  <c r="F17" i="5"/>
  <c r="F18" i="5"/>
  <c r="F23" i="5"/>
  <c r="F34" i="5"/>
  <c r="F43" i="5"/>
  <c r="F36" i="5"/>
  <c r="F37" i="5"/>
  <c r="F49" i="5"/>
  <c r="F62" i="5"/>
  <c r="F29" i="5"/>
  <c r="F32" i="5"/>
  <c r="F75" i="5"/>
  <c r="F51" i="5"/>
  <c r="F76" i="5"/>
  <c r="F52" i="5"/>
  <c r="F72" i="5"/>
  <c r="F27" i="5"/>
  <c r="F20" i="5"/>
  <c r="F68" i="5"/>
  <c r="F30" i="5"/>
  <c r="F22" i="5"/>
  <c r="F40" i="5"/>
  <c r="F66" i="5"/>
  <c r="F74" i="5"/>
  <c r="F73" i="5"/>
  <c r="F61" i="5"/>
  <c r="F71" i="5"/>
  <c r="F21" i="5"/>
  <c r="F31" i="5"/>
  <c r="V64" i="15" l="1"/>
  <c r="S26" i="16"/>
  <c r="S37" i="16"/>
  <c r="S34" i="16"/>
  <c r="S58" i="16"/>
  <c r="J16" i="3"/>
  <c r="J63" i="3"/>
  <c r="M32" i="3"/>
  <c r="M62" i="3"/>
  <c r="M64" i="3"/>
  <c r="J44" i="3"/>
  <c r="M65" i="3"/>
  <c r="O72" i="13"/>
  <c r="O70" i="13"/>
  <c r="R66" i="12"/>
  <c r="U65" i="12" s="1"/>
  <c r="O66" i="13"/>
  <c r="O65" i="13"/>
  <c r="O68" i="13"/>
  <c r="O67" i="13"/>
  <c r="M13" i="3"/>
  <c r="M61" i="9"/>
  <c r="S61" i="16"/>
  <c r="S25" i="16"/>
  <c r="O92" i="13"/>
  <c r="O63" i="13"/>
  <c r="M52" i="3"/>
  <c r="V47" i="15"/>
  <c r="M36" i="3"/>
  <c r="M70" i="3"/>
  <c r="M15" i="9"/>
  <c r="O91" i="13"/>
  <c r="O90" i="13"/>
  <c r="O89" i="13"/>
  <c r="V72" i="15"/>
  <c r="V68" i="15"/>
  <c r="J61" i="9"/>
  <c r="K61" i="9" s="1"/>
  <c r="V20" i="15"/>
  <c r="S67" i="16"/>
  <c r="S60" i="16"/>
  <c r="S66" i="16"/>
  <c r="S24" i="16"/>
  <c r="S33" i="16"/>
  <c r="M17" i="9"/>
  <c r="M52" i="9"/>
  <c r="R12" i="12"/>
  <c r="M30" i="9"/>
  <c r="J52" i="9"/>
  <c r="K52" i="9" s="1"/>
  <c r="M7" i="9"/>
  <c r="O62" i="13"/>
  <c r="R20" i="12"/>
  <c r="O61" i="13"/>
  <c r="O64" i="13"/>
  <c r="Q57" i="12"/>
  <c r="R57" i="12" s="1"/>
  <c r="R65" i="13" l="1"/>
  <c r="Q69" i="13"/>
  <c r="R69" i="13"/>
  <c r="T65" i="12"/>
  <c r="Q65" i="13"/>
  <c r="R89" i="13"/>
  <c r="Q89" i="13"/>
  <c r="R61" i="13"/>
  <c r="Q61" i="13"/>
  <c r="M64" i="8"/>
  <c r="M66" i="8"/>
  <c r="M47" i="8"/>
  <c r="M35" i="8"/>
  <c r="M48" i="8"/>
  <c r="Q48" i="12"/>
  <c r="R48" i="12" s="1"/>
  <c r="T61" i="15" l="1"/>
  <c r="T11" i="15"/>
  <c r="T70" i="15"/>
  <c r="T35" i="15"/>
  <c r="G61" i="15"/>
  <c r="G11" i="15"/>
  <c r="G70" i="15"/>
  <c r="G35" i="15"/>
  <c r="V61" i="15" l="1"/>
  <c r="V11" i="15"/>
  <c r="V35" i="15"/>
  <c r="V70" i="15"/>
  <c r="L50" i="3" l="1"/>
  <c r="J50" i="3" s="1"/>
  <c r="N50" i="3"/>
  <c r="J7" i="3"/>
  <c r="N7" i="3"/>
  <c r="L21" i="3"/>
  <c r="J21" i="3" s="1"/>
  <c r="N21" i="3"/>
  <c r="J58" i="3"/>
  <c r="N58" i="3"/>
  <c r="L74" i="3"/>
  <c r="J74" i="3" s="1"/>
  <c r="N74" i="3"/>
  <c r="J27" i="3"/>
  <c r="N27" i="3"/>
  <c r="L46" i="3"/>
  <c r="N46" i="3"/>
  <c r="J57" i="3"/>
  <c r="N57" i="3"/>
  <c r="J48" i="3"/>
  <c r="N48" i="3"/>
  <c r="J29" i="3"/>
  <c r="N29" i="3"/>
  <c r="L17" i="3"/>
  <c r="J17" i="3" s="1"/>
  <c r="N17" i="3"/>
  <c r="L15" i="3"/>
  <c r="J15" i="3" s="1"/>
  <c r="N15" i="3"/>
  <c r="L54" i="3"/>
  <c r="J54" i="3" s="1"/>
  <c r="N54" i="3"/>
  <c r="L11" i="3"/>
  <c r="J11" i="3" s="1"/>
  <c r="N11" i="3"/>
  <c r="L33" i="3"/>
  <c r="J33" i="3" s="1"/>
  <c r="N33" i="3"/>
  <c r="L30" i="3"/>
  <c r="J30" i="3" s="1"/>
  <c r="N30" i="3"/>
  <c r="J61" i="3"/>
  <c r="N61" i="3"/>
  <c r="L18" i="3"/>
  <c r="J18" i="3" s="1"/>
  <c r="N18" i="3"/>
  <c r="J26" i="3"/>
  <c r="N26" i="3"/>
  <c r="L41" i="3"/>
  <c r="J41" i="3" s="1"/>
  <c r="N41" i="3"/>
  <c r="L45" i="3"/>
  <c r="J45" i="3" s="1"/>
  <c r="N45" i="3"/>
  <c r="J38" i="3"/>
  <c r="N38" i="3"/>
  <c r="L34" i="3"/>
  <c r="J34" i="3" s="1"/>
  <c r="N34" i="3"/>
  <c r="L10" i="3"/>
  <c r="J10" i="3" s="1"/>
  <c r="N10" i="3"/>
  <c r="L28" i="3"/>
  <c r="J28" i="3" s="1"/>
  <c r="N28" i="3"/>
  <c r="L39" i="3"/>
  <c r="J39" i="3" s="1"/>
  <c r="N39" i="3"/>
  <c r="N67" i="3"/>
  <c r="J22" i="3"/>
  <c r="N22" i="3"/>
  <c r="L6" i="3"/>
  <c r="J6" i="3" s="1"/>
  <c r="N6" i="3"/>
  <c r="L73" i="3"/>
  <c r="J73" i="3" s="1"/>
  <c r="N73" i="3"/>
  <c r="L55" i="3"/>
  <c r="J55" i="3" s="1"/>
  <c r="N55" i="3"/>
  <c r="L75" i="3"/>
  <c r="J75" i="3" s="1"/>
  <c r="N75" i="3"/>
  <c r="L72" i="3"/>
  <c r="J72" i="3" s="1"/>
  <c r="N72" i="3"/>
  <c r="J9" i="3"/>
  <c r="N9" i="3"/>
  <c r="J53" i="3"/>
  <c r="N53" i="3"/>
  <c r="L24" i="3"/>
  <c r="J24" i="3" s="1"/>
  <c r="N24" i="3"/>
  <c r="L31" i="3"/>
  <c r="J31" i="3" s="1"/>
  <c r="N31" i="3"/>
  <c r="J76" i="3"/>
  <c r="N76" i="3"/>
  <c r="J25" i="3"/>
  <c r="N25" i="3"/>
  <c r="L19" i="3"/>
  <c r="J19" i="3" s="1"/>
  <c r="N19" i="3"/>
  <c r="L60" i="3"/>
  <c r="J60" i="3" s="1"/>
  <c r="N60" i="3"/>
  <c r="L40" i="3"/>
  <c r="J40" i="3" s="1"/>
  <c r="N40" i="3"/>
  <c r="L42" i="3"/>
  <c r="J42" i="3" s="1"/>
  <c r="N42" i="3"/>
  <c r="J59" i="3"/>
  <c r="N59" i="3"/>
  <c r="N37" i="3"/>
  <c r="L68" i="3"/>
  <c r="J68" i="3" s="1"/>
  <c r="N68" i="3"/>
  <c r="L43" i="3"/>
  <c r="J43" i="3" s="1"/>
  <c r="N43" i="3"/>
  <c r="L66" i="3"/>
  <c r="N66" i="3"/>
  <c r="J20" i="3"/>
  <c r="N20" i="3"/>
  <c r="L23" i="3"/>
  <c r="J23" i="3" s="1"/>
  <c r="N23" i="3"/>
  <c r="J56" i="3"/>
  <c r="N56" i="3"/>
  <c r="L8" i="3"/>
  <c r="J8" i="3" s="1"/>
  <c r="N8" i="3"/>
  <c r="L49" i="3"/>
  <c r="J49" i="3" s="1"/>
  <c r="N49" i="3"/>
  <c r="L12" i="3"/>
  <c r="J12" i="3" s="1"/>
  <c r="N12" i="3"/>
  <c r="L35" i="3"/>
  <c r="J35" i="3" s="1"/>
  <c r="N35" i="3"/>
  <c r="N47" i="3"/>
  <c r="L14" i="3"/>
  <c r="J14" i="3" s="1"/>
  <c r="N14" i="3"/>
  <c r="L51" i="3"/>
  <c r="J51" i="3" s="1"/>
  <c r="N51" i="3"/>
  <c r="L69" i="3"/>
  <c r="J69" i="3" s="1"/>
  <c r="N69" i="3"/>
  <c r="J66" i="3" l="1"/>
  <c r="M66" i="3"/>
  <c r="J46" i="3"/>
  <c r="M46" i="3"/>
  <c r="M69" i="3"/>
  <c r="M14" i="3"/>
  <c r="M47" i="3"/>
  <c r="M51" i="3"/>
  <c r="M35" i="3"/>
  <c r="M49" i="3"/>
  <c r="M56" i="3"/>
  <c r="M20" i="3"/>
  <c r="M43" i="3"/>
  <c r="M37" i="3"/>
  <c r="M42" i="3"/>
  <c r="M60" i="3"/>
  <c r="M25" i="3"/>
  <c r="M31" i="3"/>
  <c r="M53" i="3"/>
  <c r="M72" i="3"/>
  <c r="M55" i="3"/>
  <c r="M6" i="3"/>
  <c r="M67" i="3"/>
  <c r="M28" i="3"/>
  <c r="M34" i="3"/>
  <c r="M45" i="3"/>
  <c r="M26" i="3"/>
  <c r="M61" i="3"/>
  <c r="M33" i="3"/>
  <c r="M54" i="3"/>
  <c r="M17" i="3"/>
  <c r="M48" i="3"/>
  <c r="M74" i="3"/>
  <c r="M21" i="3"/>
  <c r="M50" i="3"/>
  <c r="M12" i="3"/>
  <c r="M8" i="3"/>
  <c r="M23" i="3"/>
  <c r="M68" i="3"/>
  <c r="M59" i="3"/>
  <c r="M40" i="3"/>
  <c r="M19" i="3"/>
  <c r="M76" i="3"/>
  <c r="M24" i="3"/>
  <c r="M9" i="3"/>
  <c r="M75" i="3"/>
  <c r="M73" i="3"/>
  <c r="M22" i="3"/>
  <c r="M39" i="3"/>
  <c r="M10" i="3"/>
  <c r="M38" i="3"/>
  <c r="M41" i="3"/>
  <c r="M18" i="3"/>
  <c r="M30" i="3"/>
  <c r="M11" i="3"/>
  <c r="M15" i="3"/>
  <c r="M57" i="3"/>
  <c r="M27" i="3"/>
  <c r="M58" i="3"/>
  <c r="M7" i="3"/>
  <c r="M29" i="3"/>
  <c r="N35" i="9" l="1"/>
  <c r="L35" i="9"/>
  <c r="J35" i="9" s="1"/>
  <c r="K35" i="9" s="1"/>
  <c r="M35" i="9" l="1"/>
  <c r="N52" i="7" l="1"/>
  <c r="N27" i="7"/>
  <c r="N71" i="7"/>
  <c r="N72" i="7"/>
  <c r="L52" i="7"/>
  <c r="L27" i="7"/>
  <c r="L71" i="7"/>
  <c r="L72" i="7"/>
  <c r="N40" i="7"/>
  <c r="N13" i="7"/>
  <c r="L40" i="7"/>
  <c r="J40" i="7" s="1"/>
  <c r="K40" i="7" s="1"/>
  <c r="L13" i="7"/>
  <c r="J13" i="7" s="1"/>
  <c r="K13" i="7" s="1"/>
  <c r="L64" i="8"/>
  <c r="G64" i="8"/>
  <c r="N13" i="9"/>
  <c r="N63" i="9"/>
  <c r="L13" i="9"/>
  <c r="J13" i="9" s="1"/>
  <c r="K13" i="9" s="1"/>
  <c r="M72" i="7" l="1"/>
  <c r="M52" i="7"/>
  <c r="M71" i="7"/>
  <c r="M13" i="9"/>
  <c r="M27" i="7"/>
  <c r="M13" i="7"/>
  <c r="M40" i="7"/>
  <c r="G20" i="8"/>
  <c r="G13" i="8"/>
  <c r="G35" i="8"/>
  <c r="L9" i="13"/>
  <c r="N9" i="13"/>
  <c r="L10" i="13"/>
  <c r="N10" i="13"/>
  <c r="F11" i="13"/>
  <c r="L11" i="13"/>
  <c r="N11" i="13"/>
  <c r="F12" i="13"/>
  <c r="L12" i="13"/>
  <c r="N12" i="13"/>
  <c r="O12" i="13" l="1"/>
  <c r="O10" i="13"/>
  <c r="O11" i="13"/>
  <c r="N60" i="9" l="1"/>
  <c r="L60" i="9"/>
  <c r="J60" i="9" s="1"/>
  <c r="K60" i="9" s="1"/>
  <c r="M60" i="9" l="1"/>
  <c r="N53" i="13"/>
  <c r="N54" i="13"/>
  <c r="N55" i="13"/>
  <c r="N56" i="13"/>
  <c r="N57" i="13"/>
  <c r="N58" i="13"/>
  <c r="N59" i="13"/>
  <c r="N60" i="13"/>
  <c r="N85" i="13"/>
  <c r="N86" i="13"/>
  <c r="N87" i="13"/>
  <c r="N88" i="13"/>
  <c r="F59" i="16"/>
  <c r="F46" i="16"/>
  <c r="F50" i="16"/>
  <c r="F57" i="16"/>
  <c r="N59" i="16"/>
  <c r="N46" i="16"/>
  <c r="N50" i="16"/>
  <c r="N57" i="16"/>
  <c r="Q59" i="16"/>
  <c r="Q46" i="16"/>
  <c r="Q50" i="16"/>
  <c r="Q57" i="16"/>
  <c r="S46" i="16" l="1"/>
  <c r="S50" i="16"/>
  <c r="S59" i="16"/>
  <c r="S57" i="16"/>
  <c r="Q13" i="12" l="1"/>
  <c r="Q14" i="12"/>
  <c r="Q15" i="12"/>
  <c r="Q16" i="12"/>
  <c r="Q9" i="12"/>
  <c r="Q10" i="12"/>
  <c r="Q11" i="12"/>
  <c r="Q17" i="12"/>
  <c r="Q18" i="12"/>
  <c r="Q19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G55" i="15"/>
  <c r="T55" i="15"/>
  <c r="G36" i="15"/>
  <c r="T36" i="15"/>
  <c r="G13" i="15"/>
  <c r="T13" i="15"/>
  <c r="G60" i="15"/>
  <c r="T60" i="15"/>
  <c r="G66" i="15"/>
  <c r="T66" i="15"/>
  <c r="G59" i="15"/>
  <c r="T59" i="15"/>
  <c r="G39" i="15"/>
  <c r="T39" i="15"/>
  <c r="G57" i="15"/>
  <c r="T57" i="15"/>
  <c r="G51" i="15"/>
  <c r="T51" i="15"/>
  <c r="G53" i="15"/>
  <c r="T53" i="15"/>
  <c r="G42" i="15"/>
  <c r="T42" i="15"/>
  <c r="G15" i="15"/>
  <c r="T15" i="15"/>
  <c r="G62" i="15"/>
  <c r="T62" i="15"/>
  <c r="G50" i="15"/>
  <c r="T50" i="15"/>
  <c r="G37" i="15"/>
  <c r="T37" i="15"/>
  <c r="G48" i="15"/>
  <c r="T48" i="15"/>
  <c r="G26" i="15"/>
  <c r="T26" i="15"/>
  <c r="G34" i="15"/>
  <c r="T34" i="15"/>
  <c r="G21" i="15"/>
  <c r="T21" i="15"/>
  <c r="G71" i="15"/>
  <c r="T71" i="15"/>
  <c r="F65" i="16"/>
  <c r="N65" i="16"/>
  <c r="Q65" i="16"/>
  <c r="F52" i="16"/>
  <c r="N52" i="16"/>
  <c r="Q52" i="16"/>
  <c r="F44" i="16"/>
  <c r="N44" i="16"/>
  <c r="Q44" i="16"/>
  <c r="N55" i="16"/>
  <c r="Q55" i="16"/>
  <c r="F35" i="16"/>
  <c r="N35" i="16"/>
  <c r="Q35" i="16"/>
  <c r="F40" i="16"/>
  <c r="N40" i="16"/>
  <c r="Q40" i="16"/>
  <c r="F48" i="16"/>
  <c r="N48" i="16"/>
  <c r="Q48" i="16"/>
  <c r="F72" i="16"/>
  <c r="N72" i="16"/>
  <c r="Q72" i="16"/>
  <c r="F32" i="16"/>
  <c r="N32" i="16"/>
  <c r="Q32" i="16"/>
  <c r="F69" i="16"/>
  <c r="N69" i="16"/>
  <c r="Q69" i="16"/>
  <c r="F18" i="16"/>
  <c r="N18" i="16"/>
  <c r="Q18" i="16"/>
  <c r="F45" i="16"/>
  <c r="N45" i="16"/>
  <c r="Q45" i="16"/>
  <c r="F10" i="16"/>
  <c r="N10" i="16"/>
  <c r="Q10" i="16"/>
  <c r="F54" i="16"/>
  <c r="N54" i="16"/>
  <c r="Q54" i="16"/>
  <c r="N75" i="16"/>
  <c r="Q75" i="16"/>
  <c r="F36" i="16"/>
  <c r="N36" i="16"/>
  <c r="Q36" i="16"/>
  <c r="F16" i="16"/>
  <c r="N16" i="16"/>
  <c r="Q16" i="16"/>
  <c r="F19" i="16"/>
  <c r="N19" i="16"/>
  <c r="Q19" i="16"/>
  <c r="F64" i="16"/>
  <c r="N64" i="16"/>
  <c r="Q64" i="16"/>
  <c r="F41" i="16"/>
  <c r="N41" i="16"/>
  <c r="Q41" i="16"/>
  <c r="F68" i="16"/>
  <c r="N68" i="16"/>
  <c r="Q68" i="16"/>
  <c r="F56" i="16"/>
  <c r="N56" i="16"/>
  <c r="Q56" i="16"/>
  <c r="F21" i="16"/>
  <c r="N21" i="16"/>
  <c r="Q21" i="16"/>
  <c r="F17" i="16"/>
  <c r="N17" i="16"/>
  <c r="Q17" i="16"/>
  <c r="F30" i="16"/>
  <c r="N30" i="16"/>
  <c r="Q30" i="16"/>
  <c r="F20" i="16"/>
  <c r="N20" i="16"/>
  <c r="Q20" i="16"/>
  <c r="F38" i="16"/>
  <c r="N38" i="16"/>
  <c r="Q38" i="16"/>
  <c r="F39" i="16"/>
  <c r="N39" i="16"/>
  <c r="Q39" i="16"/>
  <c r="F28" i="16"/>
  <c r="N28" i="16"/>
  <c r="Q28" i="16"/>
  <c r="F53" i="16"/>
  <c r="N53" i="16"/>
  <c r="Q53" i="16"/>
  <c r="F12" i="16"/>
  <c r="N12" i="16"/>
  <c r="Q12" i="16"/>
  <c r="F13" i="13"/>
  <c r="L13" i="13"/>
  <c r="N13" i="13"/>
  <c r="F14" i="13"/>
  <c r="L14" i="13"/>
  <c r="N14" i="13"/>
  <c r="F15" i="13"/>
  <c r="L15" i="13"/>
  <c r="N15" i="13"/>
  <c r="F16" i="13"/>
  <c r="L16" i="13"/>
  <c r="N16" i="13"/>
  <c r="F17" i="13"/>
  <c r="L17" i="13"/>
  <c r="N17" i="13"/>
  <c r="F18" i="13"/>
  <c r="L18" i="13"/>
  <c r="N18" i="13"/>
  <c r="F19" i="13"/>
  <c r="L19" i="13"/>
  <c r="N19" i="13"/>
  <c r="F20" i="13"/>
  <c r="L20" i="13"/>
  <c r="N20" i="13"/>
  <c r="F21" i="13"/>
  <c r="L21" i="13"/>
  <c r="N21" i="13"/>
  <c r="F22" i="13"/>
  <c r="L22" i="13"/>
  <c r="N22" i="13"/>
  <c r="F23" i="13"/>
  <c r="L23" i="13"/>
  <c r="N23" i="13"/>
  <c r="F24" i="13"/>
  <c r="L24" i="13"/>
  <c r="N24" i="13"/>
  <c r="F25" i="13"/>
  <c r="L25" i="13"/>
  <c r="N25" i="13"/>
  <c r="F26" i="13"/>
  <c r="L26" i="13"/>
  <c r="N26" i="13"/>
  <c r="F27" i="13"/>
  <c r="L27" i="13"/>
  <c r="N27" i="13"/>
  <c r="F28" i="13"/>
  <c r="L28" i="13"/>
  <c r="N28" i="13"/>
  <c r="F29" i="13"/>
  <c r="L29" i="13"/>
  <c r="N29" i="13"/>
  <c r="F30" i="13"/>
  <c r="L30" i="13"/>
  <c r="N30" i="13"/>
  <c r="F31" i="13"/>
  <c r="L31" i="13"/>
  <c r="N31" i="13"/>
  <c r="F32" i="13"/>
  <c r="L32" i="13"/>
  <c r="N32" i="13"/>
  <c r="F33" i="13"/>
  <c r="L33" i="13"/>
  <c r="N33" i="13"/>
  <c r="F34" i="13"/>
  <c r="L34" i="13"/>
  <c r="N34" i="13"/>
  <c r="F35" i="13"/>
  <c r="L35" i="13"/>
  <c r="N35" i="13"/>
  <c r="F36" i="13"/>
  <c r="L36" i="13"/>
  <c r="N36" i="13"/>
  <c r="F37" i="13"/>
  <c r="L37" i="13"/>
  <c r="N37" i="13"/>
  <c r="F38" i="13"/>
  <c r="L38" i="13"/>
  <c r="N38" i="13"/>
  <c r="F39" i="13"/>
  <c r="L39" i="13"/>
  <c r="N39" i="13"/>
  <c r="F40" i="13"/>
  <c r="L40" i="13"/>
  <c r="N40" i="13"/>
  <c r="G67" i="15"/>
  <c r="G28" i="15"/>
  <c r="G58" i="15"/>
  <c r="G56" i="15"/>
  <c r="N41" i="13"/>
  <c r="N42" i="13"/>
  <c r="N43" i="13"/>
  <c r="N44" i="13"/>
  <c r="N45" i="13"/>
  <c r="N46" i="13"/>
  <c r="N47" i="13"/>
  <c r="N48" i="13"/>
  <c r="N49" i="13"/>
  <c r="N50" i="13"/>
  <c r="N51" i="13"/>
  <c r="N52" i="13"/>
  <c r="J52" i="7"/>
  <c r="K52" i="7" s="1"/>
  <c r="J27" i="7"/>
  <c r="K27" i="7" s="1"/>
  <c r="J71" i="7"/>
  <c r="K71" i="7" s="1"/>
  <c r="J72" i="7"/>
  <c r="K72" i="7" s="1"/>
  <c r="M13" i="8"/>
  <c r="M22" i="8"/>
  <c r="M20" i="8"/>
  <c r="M67" i="8"/>
  <c r="M69" i="8"/>
  <c r="M65" i="8"/>
  <c r="L48" i="8"/>
  <c r="L13" i="8"/>
  <c r="L22" i="8"/>
  <c r="L20" i="8"/>
  <c r="L67" i="8"/>
  <c r="L35" i="8"/>
  <c r="L66" i="8"/>
  <c r="L69" i="8"/>
  <c r="L65" i="8"/>
  <c r="L47" i="8"/>
  <c r="G47" i="8"/>
  <c r="G46" i="15"/>
  <c r="G27" i="15"/>
  <c r="G43" i="15"/>
  <c r="G29" i="15"/>
  <c r="G41" i="15"/>
  <c r="G16" i="15"/>
  <c r="G30" i="15"/>
  <c r="G24" i="15"/>
  <c r="G18" i="15"/>
  <c r="G10" i="15"/>
  <c r="G38" i="15"/>
  <c r="G22" i="15"/>
  <c r="G9" i="15"/>
  <c r="G14" i="15"/>
  <c r="G25" i="15"/>
  <c r="G33" i="15"/>
  <c r="G31" i="15"/>
  <c r="G49" i="15"/>
  <c r="G63" i="15"/>
  <c r="G40" i="15"/>
  <c r="G45" i="15"/>
  <c r="G23" i="15"/>
  <c r="G44" i="15"/>
  <c r="G32" i="15"/>
  <c r="G12" i="15"/>
  <c r="G69" i="15"/>
  <c r="G19" i="15"/>
  <c r="G52" i="15"/>
  <c r="G65" i="15"/>
  <c r="N21" i="9"/>
  <c r="N36" i="9"/>
  <c r="N39" i="9"/>
  <c r="N16" i="9"/>
  <c r="N27" i="9"/>
  <c r="L21" i="9"/>
  <c r="J21" i="9" s="1"/>
  <c r="K21" i="9" s="1"/>
  <c r="L36" i="9"/>
  <c r="J36" i="9" s="1"/>
  <c r="K36" i="9" s="1"/>
  <c r="L39" i="9"/>
  <c r="J39" i="9" s="1"/>
  <c r="K39" i="9" s="1"/>
  <c r="L16" i="9"/>
  <c r="J16" i="9" s="1"/>
  <c r="K16" i="9" s="1"/>
  <c r="L27" i="9"/>
  <c r="J27" i="9" s="1"/>
  <c r="K27" i="9" s="1"/>
  <c r="N66" i="9"/>
  <c r="N22" i="9"/>
  <c r="N19" i="9"/>
  <c r="N23" i="9"/>
  <c r="L66" i="9"/>
  <c r="J66" i="9" s="1"/>
  <c r="K66" i="9" s="1"/>
  <c r="L22" i="9"/>
  <c r="J22" i="9" s="1"/>
  <c r="K22" i="9" s="1"/>
  <c r="L19" i="9"/>
  <c r="L23" i="9"/>
  <c r="J23" i="9" s="1"/>
  <c r="K23" i="9" s="1"/>
  <c r="N54" i="7"/>
  <c r="N28" i="7"/>
  <c r="N7" i="7"/>
  <c r="N12" i="7"/>
  <c r="N70" i="7"/>
  <c r="N61" i="7"/>
  <c r="N68" i="7"/>
  <c r="N10" i="7"/>
  <c r="L54" i="7"/>
  <c r="L28" i="7"/>
  <c r="L7" i="7"/>
  <c r="L12" i="7"/>
  <c r="J12" i="7" s="1"/>
  <c r="K12" i="7" s="1"/>
  <c r="L70" i="7"/>
  <c r="J70" i="7" s="1"/>
  <c r="K70" i="7" s="1"/>
  <c r="L61" i="7"/>
  <c r="J61" i="7" s="1"/>
  <c r="K61" i="7" s="1"/>
  <c r="L68" i="7"/>
  <c r="L10" i="7"/>
  <c r="J10" i="7" s="1"/>
  <c r="K10" i="7" s="1"/>
  <c r="T65" i="15"/>
  <c r="T52" i="15"/>
  <c r="T19" i="15"/>
  <c r="Q64" i="12"/>
  <c r="Q63" i="12"/>
  <c r="Q62" i="12"/>
  <c r="Q61" i="12"/>
  <c r="T44" i="15"/>
  <c r="T32" i="15"/>
  <c r="T12" i="15"/>
  <c r="T69" i="15"/>
  <c r="Q23" i="16"/>
  <c r="Q9" i="16"/>
  <c r="N23" i="16"/>
  <c r="N9" i="16"/>
  <c r="F23" i="16"/>
  <c r="F9" i="16"/>
  <c r="T38" i="15"/>
  <c r="T29" i="15"/>
  <c r="T24" i="15"/>
  <c r="T58" i="15"/>
  <c r="T25" i="15"/>
  <c r="T43" i="15"/>
  <c r="T56" i="15"/>
  <c r="T45" i="15"/>
  <c r="T31" i="15"/>
  <c r="T14" i="15"/>
  <c r="T49" i="15"/>
  <c r="T10" i="15"/>
  <c r="T40" i="15"/>
  <c r="T41" i="15"/>
  <c r="T33" i="15"/>
  <c r="T46" i="15"/>
  <c r="T27" i="15"/>
  <c r="T23" i="15"/>
  <c r="T67" i="15"/>
  <c r="T18" i="15"/>
  <c r="T22" i="15"/>
  <c r="T9" i="15"/>
  <c r="T30" i="15"/>
  <c r="T63" i="15"/>
  <c r="T16" i="15"/>
  <c r="T28" i="15"/>
  <c r="Q33" i="12"/>
  <c r="R33" i="12" s="1"/>
  <c r="Q34" i="12"/>
  <c r="R34" i="12" s="1"/>
  <c r="Q35" i="12"/>
  <c r="Q36" i="12"/>
  <c r="Q37" i="12"/>
  <c r="R37" i="12" s="1"/>
  <c r="Q38" i="12"/>
  <c r="Q39" i="12"/>
  <c r="Q40" i="12"/>
  <c r="R40" i="12" s="1"/>
  <c r="Q41" i="12"/>
  <c r="R41" i="12" s="1"/>
  <c r="Q42" i="12"/>
  <c r="R42" i="12" s="1"/>
  <c r="Q43" i="12"/>
  <c r="Q44" i="12"/>
  <c r="Q45" i="12"/>
  <c r="Q46" i="12"/>
  <c r="R46" i="12" s="1"/>
  <c r="Q47" i="12"/>
  <c r="Q49" i="12"/>
  <c r="R49" i="12" s="1"/>
  <c r="Q50" i="12"/>
  <c r="R50" i="12" s="1"/>
  <c r="Q51" i="12"/>
  <c r="Q52" i="12"/>
  <c r="Q53" i="12"/>
  <c r="R53" i="12" s="1"/>
  <c r="Q54" i="12"/>
  <c r="R54" i="12" s="1"/>
  <c r="Q55" i="12"/>
  <c r="Q56" i="12"/>
  <c r="R56" i="12" s="1"/>
  <c r="Q58" i="12"/>
  <c r="R58" i="12" s="1"/>
  <c r="Q59" i="12"/>
  <c r="R59" i="12" s="1"/>
  <c r="Q71" i="16"/>
  <c r="Q74" i="16"/>
  <c r="Q27" i="16"/>
  <c r="Q43" i="16"/>
  <c r="Q13" i="16"/>
  <c r="Q70" i="16"/>
  <c r="Q51" i="16"/>
  <c r="Q62" i="16"/>
  <c r="Q22" i="16"/>
  <c r="Q49" i="16"/>
  <c r="Q63" i="16"/>
  <c r="Q14" i="16"/>
  <c r="Q11" i="16"/>
  <c r="Q73" i="16"/>
  <c r="Q47" i="16"/>
  <c r="Q29" i="16"/>
  <c r="Q15" i="16"/>
  <c r="Q31" i="16"/>
  <c r="N71" i="16"/>
  <c r="N74" i="16"/>
  <c r="N27" i="16"/>
  <c r="N43" i="16"/>
  <c r="N13" i="16"/>
  <c r="N70" i="16"/>
  <c r="N51" i="16"/>
  <c r="N62" i="16"/>
  <c r="N22" i="16"/>
  <c r="N49" i="16"/>
  <c r="N63" i="16"/>
  <c r="N14" i="16"/>
  <c r="N11" i="16"/>
  <c r="N73" i="16"/>
  <c r="N47" i="16"/>
  <c r="N29" i="16"/>
  <c r="N15" i="16"/>
  <c r="N31" i="16"/>
  <c r="F71" i="16"/>
  <c r="S71" i="16" s="1"/>
  <c r="F74" i="16"/>
  <c r="F27" i="16"/>
  <c r="F43" i="16"/>
  <c r="F13" i="16"/>
  <c r="F70" i="16"/>
  <c r="F51" i="16"/>
  <c r="F62" i="16"/>
  <c r="F22" i="16"/>
  <c r="F49" i="16"/>
  <c r="F63" i="16"/>
  <c r="F14" i="16"/>
  <c r="F11" i="16"/>
  <c r="F73" i="16"/>
  <c r="F47" i="16"/>
  <c r="F29" i="16"/>
  <c r="F15" i="16"/>
  <c r="F31" i="16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85" i="13"/>
  <c r="L86" i="13"/>
  <c r="L87" i="13"/>
  <c r="L88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55" i="13" s="1"/>
  <c r="F56" i="13"/>
  <c r="F57" i="13"/>
  <c r="F58" i="13"/>
  <c r="F59" i="13"/>
  <c r="F60" i="13"/>
  <c r="F85" i="13"/>
  <c r="F86" i="13"/>
  <c r="O86" i="13" s="1"/>
  <c r="F87" i="13"/>
  <c r="F88" i="13"/>
  <c r="N71" i="3"/>
  <c r="L71" i="3"/>
  <c r="J71" i="3" s="1"/>
  <c r="L73" i="9"/>
  <c r="J73" i="9" s="1"/>
  <c r="K73" i="9" s="1"/>
  <c r="N73" i="9"/>
  <c r="L63" i="9"/>
  <c r="L10" i="9"/>
  <c r="J10" i="9" s="1"/>
  <c r="K10" i="9" s="1"/>
  <c r="N10" i="9"/>
  <c r="L68" i="9"/>
  <c r="J68" i="9" s="1"/>
  <c r="K68" i="9" s="1"/>
  <c r="N68" i="9"/>
  <c r="L43" i="9"/>
  <c r="J43" i="9" s="1"/>
  <c r="K43" i="9" s="1"/>
  <c r="N43" i="9"/>
  <c r="L62" i="9"/>
  <c r="J62" i="9" s="1"/>
  <c r="K62" i="9" s="1"/>
  <c r="N62" i="9"/>
  <c r="L32" i="9"/>
  <c r="J32" i="9" s="1"/>
  <c r="K32" i="9" s="1"/>
  <c r="N32" i="9"/>
  <c r="L69" i="9"/>
  <c r="J69" i="9" s="1"/>
  <c r="K69" i="9" s="1"/>
  <c r="N49" i="9"/>
  <c r="L37" i="9"/>
  <c r="J37" i="9" s="1"/>
  <c r="K37" i="9" s="1"/>
  <c r="N37" i="9"/>
  <c r="L26" i="9"/>
  <c r="J26" i="9" s="1"/>
  <c r="K26" i="9" s="1"/>
  <c r="N26" i="9"/>
  <c r="L72" i="9"/>
  <c r="J72" i="9" s="1"/>
  <c r="K72" i="9" s="1"/>
  <c r="N48" i="9"/>
  <c r="L44" i="9"/>
  <c r="J44" i="9" s="1"/>
  <c r="K44" i="9" s="1"/>
  <c r="N44" i="9"/>
  <c r="L58" i="9"/>
  <c r="J58" i="9" s="1"/>
  <c r="K58" i="9" s="1"/>
  <c r="N58" i="9"/>
  <c r="L50" i="9"/>
  <c r="J50" i="9" s="1"/>
  <c r="K50" i="9" s="1"/>
  <c r="N50" i="9"/>
  <c r="L42" i="9"/>
  <c r="J42" i="9" s="1"/>
  <c r="K42" i="9" s="1"/>
  <c r="N42" i="9"/>
  <c r="L34" i="9"/>
  <c r="J34" i="9" s="1"/>
  <c r="K34" i="9" s="1"/>
  <c r="N34" i="9"/>
  <c r="L45" i="9"/>
  <c r="J45" i="9" s="1"/>
  <c r="K45" i="9" s="1"/>
  <c r="N45" i="9"/>
  <c r="L46" i="9"/>
  <c r="J46" i="9" s="1"/>
  <c r="K46" i="9" s="1"/>
  <c r="N46" i="9"/>
  <c r="L20" i="9"/>
  <c r="J20" i="9" s="1"/>
  <c r="K20" i="9" s="1"/>
  <c r="N20" i="9"/>
  <c r="L49" i="9"/>
  <c r="J49" i="9" s="1"/>
  <c r="K49" i="9" s="1"/>
  <c r="N69" i="9"/>
  <c r="L33" i="9"/>
  <c r="J33" i="9" s="1"/>
  <c r="K33" i="9" s="1"/>
  <c r="N33" i="9"/>
  <c r="L25" i="9"/>
  <c r="J25" i="9" s="1"/>
  <c r="K25" i="9" s="1"/>
  <c r="N25" i="9"/>
  <c r="L18" i="9"/>
  <c r="J18" i="9" s="1"/>
  <c r="K18" i="9" s="1"/>
  <c r="N18" i="9"/>
  <c r="L47" i="9"/>
  <c r="J47" i="9" s="1"/>
  <c r="K47" i="9" s="1"/>
  <c r="N47" i="9"/>
  <c r="L56" i="9"/>
  <c r="J56" i="9" s="1"/>
  <c r="K56" i="9" s="1"/>
  <c r="N56" i="9"/>
  <c r="L55" i="9"/>
  <c r="J55" i="9" s="1"/>
  <c r="K55" i="9" s="1"/>
  <c r="N55" i="9"/>
  <c r="L41" i="9"/>
  <c r="J41" i="9" s="1"/>
  <c r="K41" i="9" s="1"/>
  <c r="N41" i="9"/>
  <c r="L65" i="9"/>
  <c r="J65" i="9" s="1"/>
  <c r="K65" i="9" s="1"/>
  <c r="N65" i="9"/>
  <c r="L12" i="9"/>
  <c r="J12" i="9" s="1"/>
  <c r="K12" i="9" s="1"/>
  <c r="N12" i="9"/>
  <c r="L29" i="9"/>
  <c r="J29" i="9" s="1"/>
  <c r="K29" i="9" s="1"/>
  <c r="N29" i="9"/>
  <c r="L67" i="9"/>
  <c r="J67" i="9" s="1"/>
  <c r="K67" i="9" s="1"/>
  <c r="N67" i="9"/>
  <c r="L24" i="9"/>
  <c r="J24" i="9" s="1"/>
  <c r="K24" i="9" s="1"/>
  <c r="N24" i="9"/>
  <c r="L71" i="9"/>
  <c r="J71" i="9" s="1"/>
  <c r="K71" i="9" s="1"/>
  <c r="N71" i="9"/>
  <c r="L59" i="9"/>
  <c r="J59" i="9" s="1"/>
  <c r="K59" i="9" s="1"/>
  <c r="N59" i="9"/>
  <c r="L8" i="9"/>
  <c r="J8" i="9" s="1"/>
  <c r="K8" i="9" s="1"/>
  <c r="N8" i="9"/>
  <c r="L38" i="9"/>
  <c r="J38" i="9" s="1"/>
  <c r="K38" i="9" s="1"/>
  <c r="N38" i="9"/>
  <c r="L14" i="9"/>
  <c r="J14" i="9" s="1"/>
  <c r="K14" i="9" s="1"/>
  <c r="N14" i="9"/>
  <c r="L53" i="9"/>
  <c r="J53" i="9" s="1"/>
  <c r="K53" i="9" s="1"/>
  <c r="N53" i="9"/>
  <c r="L64" i="9"/>
  <c r="J64" i="9" s="1"/>
  <c r="K64" i="9" s="1"/>
  <c r="N64" i="9"/>
  <c r="L57" i="9"/>
  <c r="J57" i="9" s="1"/>
  <c r="K57" i="9" s="1"/>
  <c r="N57" i="9"/>
  <c r="L54" i="9"/>
  <c r="J54" i="9" s="1"/>
  <c r="K54" i="9" s="1"/>
  <c r="N54" i="9"/>
  <c r="L74" i="9"/>
  <c r="J74" i="9" s="1"/>
  <c r="K74" i="9" s="1"/>
  <c r="N74" i="9"/>
  <c r="L28" i="9"/>
  <c r="J28" i="9" s="1"/>
  <c r="K28" i="9" s="1"/>
  <c r="N28" i="9"/>
  <c r="L9" i="9"/>
  <c r="N9" i="9"/>
  <c r="L51" i="9"/>
  <c r="J51" i="9" s="1"/>
  <c r="K51" i="9" s="1"/>
  <c r="N51" i="9"/>
  <c r="L31" i="9"/>
  <c r="J31" i="9" s="1"/>
  <c r="K31" i="9" s="1"/>
  <c r="N31" i="9"/>
  <c r="L48" i="9"/>
  <c r="J48" i="9" s="1"/>
  <c r="K48" i="9" s="1"/>
  <c r="N72" i="9"/>
  <c r="L70" i="9"/>
  <c r="J70" i="9" s="1"/>
  <c r="K70" i="9" s="1"/>
  <c r="N70" i="9"/>
  <c r="L11" i="9"/>
  <c r="N11" i="9"/>
  <c r="L23" i="7"/>
  <c r="J23" i="7" s="1"/>
  <c r="K23" i="7" s="1"/>
  <c r="N23" i="7"/>
  <c r="L69" i="7"/>
  <c r="J69" i="7" s="1"/>
  <c r="K69" i="7" s="1"/>
  <c r="N69" i="7"/>
  <c r="L45" i="7"/>
  <c r="J45" i="7" s="1"/>
  <c r="K45" i="7" s="1"/>
  <c r="N45" i="7"/>
  <c r="L36" i="7"/>
  <c r="J36" i="7" s="1"/>
  <c r="K36" i="7" s="1"/>
  <c r="N36" i="7"/>
  <c r="L39" i="7"/>
  <c r="J39" i="7" s="1"/>
  <c r="K39" i="7" s="1"/>
  <c r="N39" i="7"/>
  <c r="L43" i="7"/>
  <c r="J43" i="7" s="1"/>
  <c r="K43" i="7" s="1"/>
  <c r="N43" i="7"/>
  <c r="L42" i="7"/>
  <c r="J42" i="7" s="1"/>
  <c r="K42" i="7" s="1"/>
  <c r="N42" i="7"/>
  <c r="L15" i="7"/>
  <c r="J15" i="7" s="1"/>
  <c r="K15" i="7" s="1"/>
  <c r="N15" i="7"/>
  <c r="L53" i="7"/>
  <c r="J53" i="7" s="1"/>
  <c r="K53" i="7" s="1"/>
  <c r="N53" i="7"/>
  <c r="L50" i="7"/>
  <c r="J50" i="7" s="1"/>
  <c r="K50" i="7" s="1"/>
  <c r="N50" i="7"/>
  <c r="L51" i="7"/>
  <c r="J51" i="7" s="1"/>
  <c r="K51" i="7" s="1"/>
  <c r="N51" i="7"/>
  <c r="L67" i="7"/>
  <c r="J67" i="7" s="1"/>
  <c r="K67" i="7" s="1"/>
  <c r="N67" i="7"/>
  <c r="L11" i="7"/>
  <c r="J11" i="7" s="1"/>
  <c r="K11" i="7" s="1"/>
  <c r="N11" i="7"/>
  <c r="L24" i="7"/>
  <c r="J24" i="7" s="1"/>
  <c r="K24" i="7" s="1"/>
  <c r="N24" i="7"/>
  <c r="L20" i="7"/>
  <c r="J20" i="7" s="1"/>
  <c r="K20" i="7" s="1"/>
  <c r="N20" i="7"/>
  <c r="L56" i="7"/>
  <c r="J56" i="7" s="1"/>
  <c r="K56" i="7" s="1"/>
  <c r="N56" i="7"/>
  <c r="L21" i="7"/>
  <c r="J21" i="7" s="1"/>
  <c r="K21" i="7" s="1"/>
  <c r="N21" i="7"/>
  <c r="L41" i="7"/>
  <c r="J41" i="7" s="1"/>
  <c r="K41" i="7" s="1"/>
  <c r="N41" i="7"/>
  <c r="L14" i="7"/>
  <c r="J14" i="7" s="1"/>
  <c r="K14" i="7" s="1"/>
  <c r="N14" i="7"/>
  <c r="L65" i="7"/>
  <c r="J65" i="7" s="1"/>
  <c r="K65" i="7" s="1"/>
  <c r="N65" i="7"/>
  <c r="L29" i="7"/>
  <c r="J29" i="7" s="1"/>
  <c r="K29" i="7" s="1"/>
  <c r="N29" i="7"/>
  <c r="L9" i="7"/>
  <c r="J9" i="7" s="1"/>
  <c r="K9" i="7" s="1"/>
  <c r="N9" i="7"/>
  <c r="L44" i="7"/>
  <c r="J44" i="7" s="1"/>
  <c r="K44" i="7" s="1"/>
  <c r="L59" i="7"/>
  <c r="J59" i="7" s="1"/>
  <c r="K59" i="7" s="1"/>
  <c r="N59" i="7"/>
  <c r="L18" i="7"/>
  <c r="J18" i="7" s="1"/>
  <c r="K18" i="7" s="1"/>
  <c r="N18" i="7"/>
  <c r="L48" i="7"/>
  <c r="J48" i="7" s="1"/>
  <c r="K48" i="7" s="1"/>
  <c r="N48" i="7"/>
  <c r="L62" i="7"/>
  <c r="J62" i="7" s="1"/>
  <c r="K62" i="7" s="1"/>
  <c r="N62" i="7"/>
  <c r="L25" i="7"/>
  <c r="J25" i="7" s="1"/>
  <c r="K25" i="7" s="1"/>
  <c r="N25" i="7"/>
  <c r="L8" i="7"/>
  <c r="N8" i="7"/>
  <c r="L35" i="7"/>
  <c r="J35" i="7" s="1"/>
  <c r="K35" i="7" s="1"/>
  <c r="N35" i="7"/>
  <c r="L38" i="7"/>
  <c r="J38" i="7" s="1"/>
  <c r="K38" i="7" s="1"/>
  <c r="L34" i="7"/>
  <c r="J34" i="7" s="1"/>
  <c r="K34" i="7" s="1"/>
  <c r="N34" i="7"/>
  <c r="F58" i="1"/>
  <c r="F41" i="1"/>
  <c r="F27" i="1"/>
  <c r="F68" i="1"/>
  <c r="N26" i="7"/>
  <c r="L26" i="7"/>
  <c r="J26" i="7" s="1"/>
  <c r="K26" i="7" s="1"/>
  <c r="N22" i="7"/>
  <c r="L22" i="7"/>
  <c r="J22" i="7" s="1"/>
  <c r="K22" i="7" s="1"/>
  <c r="L58" i="7"/>
  <c r="J58" i="7" s="1"/>
  <c r="K58" i="7" s="1"/>
  <c r="L33" i="7"/>
  <c r="J33" i="7" s="1"/>
  <c r="K33" i="7" s="1"/>
  <c r="L37" i="7"/>
  <c r="J37" i="7" s="1"/>
  <c r="K37" i="7" s="1"/>
  <c r="L47" i="7"/>
  <c r="J47" i="7" s="1"/>
  <c r="K47" i="7" s="1"/>
  <c r="L55" i="7"/>
  <c r="J55" i="7" s="1"/>
  <c r="K55" i="7" s="1"/>
  <c r="L66" i="7"/>
  <c r="J66" i="7" s="1"/>
  <c r="K66" i="7" s="1"/>
  <c r="L17" i="7"/>
  <c r="J17" i="7" s="1"/>
  <c r="K17" i="7" s="1"/>
  <c r="L63" i="7"/>
  <c r="J63" i="7" s="1"/>
  <c r="K63" i="7" s="1"/>
  <c r="L32" i="7"/>
  <c r="J32" i="7" s="1"/>
  <c r="K32" i="7" s="1"/>
  <c r="L57" i="7"/>
  <c r="J57" i="7" s="1"/>
  <c r="K57" i="7" s="1"/>
  <c r="L60" i="7"/>
  <c r="J60" i="7" s="1"/>
  <c r="K60" i="7" s="1"/>
  <c r="L30" i="7"/>
  <c r="J30" i="7" s="1"/>
  <c r="K30" i="7" s="1"/>
  <c r="L64" i="7"/>
  <c r="J64" i="7" s="1"/>
  <c r="K64" i="7" s="1"/>
  <c r="L19" i="7"/>
  <c r="J19" i="7" s="1"/>
  <c r="K19" i="7" s="1"/>
  <c r="L49" i="7"/>
  <c r="J49" i="7" s="1"/>
  <c r="K49" i="7" s="1"/>
  <c r="L31" i="7"/>
  <c r="J31" i="7" s="1"/>
  <c r="K31" i="7" s="1"/>
  <c r="L16" i="7"/>
  <c r="J16" i="7" s="1"/>
  <c r="K16" i="7" s="1"/>
  <c r="F73" i="2"/>
  <c r="F63" i="1"/>
  <c r="F25" i="1"/>
  <c r="F28" i="1"/>
  <c r="F26" i="5"/>
  <c r="N40" i="9"/>
  <c r="L40" i="9"/>
  <c r="J40" i="9" s="1"/>
  <c r="K40" i="9" s="1"/>
  <c r="N16" i="7"/>
  <c r="N66" i="7"/>
  <c r="N64" i="7"/>
  <c r="N32" i="7"/>
  <c r="N30" i="7"/>
  <c r="N46" i="7"/>
  <c r="N55" i="7"/>
  <c r="N49" i="7"/>
  <c r="L46" i="7"/>
  <c r="J46" i="7" s="1"/>
  <c r="K46" i="7" s="1"/>
  <c r="N57" i="7"/>
  <c r="N31" i="7"/>
  <c r="N58" i="7"/>
  <c r="N47" i="7"/>
  <c r="N37" i="7"/>
  <c r="N63" i="7"/>
  <c r="N19" i="7"/>
  <c r="N33" i="7"/>
  <c r="N60" i="7"/>
  <c r="F32" i="1"/>
  <c r="F33" i="1"/>
  <c r="F75" i="2"/>
  <c r="F74" i="2"/>
  <c r="F71" i="2"/>
  <c r="F74" i="1"/>
  <c r="F44" i="1"/>
  <c r="F54" i="1"/>
  <c r="F15" i="1"/>
  <c r="F66" i="1"/>
  <c r="F75" i="1"/>
  <c r="F49" i="1"/>
  <c r="F12" i="1"/>
  <c r="F40" i="1"/>
  <c r="F43" i="1"/>
  <c r="F72" i="1"/>
  <c r="F57" i="1"/>
  <c r="F34" i="1"/>
  <c r="F18" i="1"/>
  <c r="F38" i="1"/>
  <c r="F11" i="1"/>
  <c r="F52" i="1"/>
  <c r="F42" i="1"/>
  <c r="F70" i="1"/>
  <c r="F7" i="1"/>
  <c r="F51" i="1"/>
  <c r="F24" i="1"/>
  <c r="F16" i="5"/>
  <c r="F13" i="5"/>
  <c r="F35" i="5"/>
  <c r="F72" i="2"/>
  <c r="F13" i="1"/>
  <c r="F60" i="1"/>
  <c r="F31" i="1"/>
  <c r="F14" i="1"/>
  <c r="F19" i="1"/>
  <c r="F76" i="1"/>
  <c r="F65" i="1"/>
  <c r="F21" i="1"/>
  <c r="F48" i="1"/>
  <c r="F26" i="1"/>
  <c r="F67" i="1"/>
  <c r="F6" i="1"/>
  <c r="F17" i="1"/>
  <c r="F71" i="1"/>
  <c r="F20" i="1"/>
  <c r="F22" i="1"/>
  <c r="F39" i="1"/>
  <c r="F61" i="1"/>
  <c r="F45" i="1"/>
  <c r="F55" i="1"/>
  <c r="F10" i="1"/>
  <c r="F47" i="1"/>
  <c r="F64" i="1"/>
  <c r="F73" i="1"/>
  <c r="F16" i="1"/>
  <c r="F53" i="1"/>
  <c r="F46" i="1"/>
  <c r="S11" i="16" l="1"/>
  <c r="V23" i="15"/>
  <c r="V10" i="15"/>
  <c r="O59" i="13"/>
  <c r="V43" i="15"/>
  <c r="S70" i="16"/>
  <c r="V18" i="15"/>
  <c r="V67" i="15"/>
  <c r="V27" i="15"/>
  <c r="V9" i="15"/>
  <c r="V12" i="15"/>
  <c r="S10" i="16"/>
  <c r="M74" i="9"/>
  <c r="O46" i="13"/>
  <c r="O47" i="13"/>
  <c r="O58" i="13"/>
  <c r="V19" i="15"/>
  <c r="S63" i="16"/>
  <c r="V32" i="15"/>
  <c r="M70" i="7"/>
  <c r="V66" i="15"/>
  <c r="V59" i="15"/>
  <c r="V63" i="15"/>
  <c r="V24" i="15"/>
  <c r="V65" i="15"/>
  <c r="V57" i="15"/>
  <c r="S29" i="16"/>
  <c r="S17" i="16"/>
  <c r="S64" i="16"/>
  <c r="S51" i="16"/>
  <c r="S22" i="16"/>
  <c r="S47" i="16"/>
  <c r="S9" i="16"/>
  <c r="M21" i="9"/>
  <c r="M24" i="9"/>
  <c r="J63" i="9"/>
  <c r="K63" i="9" s="1"/>
  <c r="M63" i="9"/>
  <c r="M62" i="9"/>
  <c r="O51" i="13"/>
  <c r="O54" i="13"/>
  <c r="O14" i="13"/>
  <c r="O13" i="13"/>
  <c r="M69" i="7"/>
  <c r="O16" i="13"/>
  <c r="M12" i="7"/>
  <c r="M30" i="7"/>
  <c r="M34" i="7"/>
  <c r="M65" i="7"/>
  <c r="M24" i="7"/>
  <c r="M39" i="7"/>
  <c r="M10" i="7"/>
  <c r="O85" i="13"/>
  <c r="O35" i="13"/>
  <c r="O60" i="13"/>
  <c r="O53" i="13"/>
  <c r="M37" i="7"/>
  <c r="J8" i="7"/>
  <c r="K8" i="7" s="1"/>
  <c r="M8" i="7"/>
  <c r="M68" i="7"/>
  <c r="M54" i="7"/>
  <c r="M59" i="7"/>
  <c r="M41" i="7"/>
  <c r="M67" i="7"/>
  <c r="V28" i="15"/>
  <c r="V71" i="15"/>
  <c r="V62" i="15"/>
  <c r="V45" i="15"/>
  <c r="V41" i="15"/>
  <c r="V56" i="15"/>
  <c r="V53" i="15"/>
  <c r="V69" i="15"/>
  <c r="V25" i="15"/>
  <c r="V29" i="15"/>
  <c r="V50" i="15"/>
  <c r="V22" i="15"/>
  <c r="V46" i="15"/>
  <c r="V14" i="15"/>
  <c r="V44" i="15"/>
  <c r="V52" i="15"/>
  <c r="V36" i="15"/>
  <c r="V31" i="15"/>
  <c r="V16" i="15"/>
  <c r="V48" i="15"/>
  <c r="M56" i="7"/>
  <c r="M47" i="7"/>
  <c r="J54" i="7"/>
  <c r="K54" i="7" s="1"/>
  <c r="M7" i="7"/>
  <c r="M22" i="7"/>
  <c r="M20" i="7"/>
  <c r="M31" i="7"/>
  <c r="M53" i="7"/>
  <c r="M50" i="7"/>
  <c r="M36" i="7"/>
  <c r="M28" i="7"/>
  <c r="M66" i="9"/>
  <c r="M23" i="9"/>
  <c r="M70" i="9"/>
  <c r="R60" i="12"/>
  <c r="R64" i="12"/>
  <c r="R45" i="12"/>
  <c r="R44" i="12"/>
  <c r="R38" i="12"/>
  <c r="R61" i="12"/>
  <c r="R62" i="12"/>
  <c r="S28" i="16"/>
  <c r="S30" i="16"/>
  <c r="S65" i="16"/>
  <c r="S23" i="16"/>
  <c r="S69" i="16"/>
  <c r="O25" i="13"/>
  <c r="O27" i="13"/>
  <c r="O23" i="13"/>
  <c r="O15" i="13"/>
  <c r="O30" i="13"/>
  <c r="O22" i="13"/>
  <c r="O18" i="13"/>
  <c r="O49" i="13"/>
  <c r="O50" i="13"/>
  <c r="O48" i="13"/>
  <c r="O32" i="13"/>
  <c r="V51" i="15"/>
  <c r="V30" i="15"/>
  <c r="V40" i="15"/>
  <c r="V26" i="15"/>
  <c r="V13" i="15"/>
  <c r="V49" i="15"/>
  <c r="V21" i="15"/>
  <c r="V15" i="15"/>
  <c r="V60" i="15"/>
  <c r="V33" i="15"/>
  <c r="V38" i="15"/>
  <c r="V58" i="15"/>
  <c r="V37" i="15"/>
  <c r="V34" i="15"/>
  <c r="V39" i="15"/>
  <c r="V42" i="15"/>
  <c r="V55" i="15"/>
  <c r="S14" i="16"/>
  <c r="S21" i="16"/>
  <c r="S27" i="16"/>
  <c r="S52" i="16"/>
  <c r="S62" i="16"/>
  <c r="S74" i="16"/>
  <c r="S41" i="16"/>
  <c r="S56" i="16"/>
  <c r="S18" i="16"/>
  <c r="S31" i="16"/>
  <c r="S13" i="16"/>
  <c r="S36" i="16"/>
  <c r="S12" i="16"/>
  <c r="S44" i="16"/>
  <c r="S48" i="16"/>
  <c r="S45" i="16"/>
  <c r="S39" i="16"/>
  <c r="S20" i="16"/>
  <c r="S32" i="16"/>
  <c r="S15" i="16"/>
  <c r="S73" i="16"/>
  <c r="S49" i="16"/>
  <c r="S43" i="16"/>
  <c r="S68" i="16"/>
  <c r="S54" i="16"/>
  <c r="S35" i="16"/>
  <c r="S38" i="16"/>
  <c r="S16" i="16"/>
  <c r="S72" i="16"/>
  <c r="S19" i="16"/>
  <c r="S53" i="16"/>
  <c r="S75" i="16"/>
  <c r="S40" i="16"/>
  <c r="R16" i="12"/>
  <c r="R15" i="12"/>
  <c r="R14" i="12"/>
  <c r="R13" i="12"/>
  <c r="R47" i="12"/>
  <c r="R27" i="12"/>
  <c r="R25" i="12"/>
  <c r="R28" i="12"/>
  <c r="R26" i="12"/>
  <c r="R55" i="12"/>
  <c r="R43" i="12"/>
  <c r="R32" i="12"/>
  <c r="R31" i="12"/>
  <c r="R30" i="12"/>
  <c r="R29" i="12"/>
  <c r="M71" i="3"/>
  <c r="R51" i="12"/>
  <c r="R52" i="12"/>
  <c r="R36" i="12"/>
  <c r="R35" i="12"/>
  <c r="M11" i="9"/>
  <c r="M9" i="9"/>
  <c r="M56" i="9"/>
  <c r="M33" i="9"/>
  <c r="M31" i="9"/>
  <c r="M55" i="9"/>
  <c r="M47" i="9"/>
  <c r="M19" i="9"/>
  <c r="M40" i="9"/>
  <c r="M22" i="9"/>
  <c r="M28" i="9"/>
  <c r="M54" i="9"/>
  <c r="M53" i="9"/>
  <c r="M38" i="9"/>
  <c r="M59" i="9"/>
  <c r="R11" i="12"/>
  <c r="R10" i="12"/>
  <c r="R9" i="12"/>
  <c r="M71" i="9"/>
  <c r="M48" i="9"/>
  <c r="M64" i="9"/>
  <c r="M57" i="9"/>
  <c r="M14" i="9"/>
  <c r="M8" i="9"/>
  <c r="M51" i="9"/>
  <c r="M44" i="9"/>
  <c r="J11" i="9"/>
  <c r="K11" i="9" s="1"/>
  <c r="J9" i="9"/>
  <c r="K9" i="9" s="1"/>
  <c r="M16" i="9"/>
  <c r="M29" i="9"/>
  <c r="M36" i="9"/>
  <c r="O31" i="13"/>
  <c r="M69" i="9"/>
  <c r="M46" i="9"/>
  <c r="M26" i="9"/>
  <c r="M32" i="9"/>
  <c r="M68" i="9"/>
  <c r="M73" i="9"/>
  <c r="M50" i="9"/>
  <c r="M41" i="9"/>
  <c r="M72" i="9"/>
  <c r="M12" i="9"/>
  <c r="M58" i="9"/>
  <c r="J19" i="9"/>
  <c r="K19" i="9" s="1"/>
  <c r="M27" i="9"/>
  <c r="M67" i="9"/>
  <c r="M43" i="9"/>
  <c r="M37" i="9"/>
  <c r="M10" i="9"/>
  <c r="M25" i="9"/>
  <c r="M20" i="9"/>
  <c r="M42" i="9"/>
  <c r="M18" i="9"/>
  <c r="M34" i="9"/>
  <c r="M49" i="9"/>
  <c r="M65" i="9"/>
  <c r="M45" i="9"/>
  <c r="M39" i="9"/>
  <c r="R24" i="12"/>
  <c r="R22" i="12"/>
  <c r="R23" i="12"/>
  <c r="R21" i="12"/>
  <c r="R39" i="12"/>
  <c r="R17" i="12"/>
  <c r="R18" i="12"/>
  <c r="R19" i="12"/>
  <c r="O52" i="13"/>
  <c r="R63" i="12"/>
  <c r="O41" i="13"/>
  <c r="O57" i="13"/>
  <c r="O29" i="13"/>
  <c r="O36" i="13"/>
  <c r="O34" i="13"/>
  <c r="O33" i="13"/>
  <c r="O88" i="13"/>
  <c r="O87" i="13"/>
  <c r="O26" i="13"/>
  <c r="O28" i="13"/>
  <c r="O24" i="13"/>
  <c r="O21" i="13"/>
  <c r="O42" i="13"/>
  <c r="O44" i="13"/>
  <c r="O43" i="13"/>
  <c r="O38" i="13"/>
  <c r="O39" i="13"/>
  <c r="O40" i="13"/>
  <c r="O37" i="13"/>
  <c r="O19" i="13"/>
  <c r="O17" i="13"/>
  <c r="O20" i="13"/>
  <c r="O45" i="13"/>
  <c r="O56" i="13"/>
  <c r="M48" i="7"/>
  <c r="M9" i="7"/>
  <c r="J28" i="7"/>
  <c r="K28" i="7" s="1"/>
  <c r="M60" i="7"/>
  <c r="M61" i="7"/>
  <c r="M15" i="7"/>
  <c r="M43" i="7"/>
  <c r="M49" i="7"/>
  <c r="M29" i="7"/>
  <c r="M57" i="7"/>
  <c r="M63" i="7"/>
  <c r="M55" i="7"/>
  <c r="M26" i="7"/>
  <c r="M11" i="7"/>
  <c r="M18" i="7"/>
  <c r="M45" i="7"/>
  <c r="M62" i="7"/>
  <c r="M23" i="7"/>
  <c r="M58" i="7"/>
  <c r="M42" i="7"/>
  <c r="M21" i="7"/>
  <c r="M25" i="7"/>
  <c r="M35" i="7"/>
  <c r="M51" i="7"/>
  <c r="M14" i="7"/>
  <c r="M33" i="7"/>
  <c r="M46" i="7"/>
  <c r="M32" i="7"/>
  <c r="M16" i="7"/>
  <c r="M19" i="7"/>
  <c r="M64" i="7"/>
  <c r="J68" i="7"/>
  <c r="K68" i="7" s="1"/>
  <c r="J7" i="7"/>
  <c r="K7" i="7" s="1"/>
  <c r="M66" i="7"/>
  <c r="T61" i="12" l="1"/>
  <c r="U61" i="12"/>
  <c r="S10" i="12"/>
  <c r="S26" i="12"/>
  <c r="S42" i="12"/>
  <c r="S58" i="12"/>
  <c r="S38" i="12"/>
  <c r="S14" i="12"/>
  <c r="S30" i="12"/>
  <c r="S46" i="12"/>
  <c r="S62" i="12"/>
  <c r="S22" i="12"/>
  <c r="S18" i="12"/>
  <c r="S34" i="12"/>
  <c r="S50" i="12"/>
  <c r="S66" i="12"/>
  <c r="S54" i="12"/>
  <c r="S9" i="12"/>
  <c r="S53" i="12"/>
  <c r="S37" i="12"/>
  <c r="S21" i="12"/>
  <c r="S64" i="12"/>
  <c r="S48" i="12"/>
  <c r="S32" i="12"/>
  <c r="S16" i="12"/>
  <c r="S63" i="12"/>
  <c r="S47" i="12"/>
  <c r="S31" i="12"/>
  <c r="S15" i="12"/>
  <c r="S11" i="12"/>
  <c r="S65" i="12"/>
  <c r="S49" i="12"/>
  <c r="S33" i="12"/>
  <c r="S17" i="12"/>
  <c r="S60" i="12"/>
  <c r="S44" i="12"/>
  <c r="S28" i="12"/>
  <c r="S12" i="12"/>
  <c r="S59" i="12"/>
  <c r="S43" i="12"/>
  <c r="S27" i="12"/>
  <c r="S61" i="12"/>
  <c r="S45" i="12"/>
  <c r="S29" i="12"/>
  <c r="S13" i="12"/>
  <c r="S56" i="12"/>
  <c r="S40" i="12"/>
  <c r="S24" i="12"/>
  <c r="S55" i="12"/>
  <c r="S39" i="12"/>
  <c r="S23" i="12"/>
  <c r="S57" i="12"/>
  <c r="S41" i="12"/>
  <c r="S25" i="12"/>
  <c r="S68" i="12"/>
  <c r="S52" i="12"/>
  <c r="S36" i="12"/>
  <c r="S20" i="12"/>
  <c r="S67" i="12"/>
  <c r="S51" i="12"/>
  <c r="S35" i="12"/>
  <c r="S19" i="12"/>
  <c r="S80" i="12"/>
  <c r="S91" i="12"/>
  <c r="S81" i="12"/>
  <c r="S84" i="12"/>
  <c r="S79" i="12"/>
  <c r="S88" i="12"/>
  <c r="S78" i="12"/>
  <c r="S89" i="12"/>
  <c r="S83" i="12"/>
  <c r="S92" i="12"/>
  <c r="S77" i="12"/>
  <c r="S76" i="12"/>
  <c r="S82" i="12"/>
  <c r="S90" i="12"/>
  <c r="S85" i="12"/>
  <c r="S86" i="12"/>
  <c r="S87" i="12"/>
  <c r="W72" i="15"/>
  <c r="W47" i="15"/>
  <c r="W68" i="15"/>
  <c r="W17" i="15"/>
  <c r="W20" i="15"/>
  <c r="W64" i="15"/>
  <c r="W67" i="15"/>
  <c r="W36" i="15"/>
  <c r="W23" i="15"/>
  <c r="W37" i="15"/>
  <c r="W9" i="15"/>
  <c r="W30" i="15"/>
  <c r="W29" i="15"/>
  <c r="W19" i="15"/>
  <c r="W59" i="15"/>
  <c r="W16" i="15"/>
  <c r="W69" i="15"/>
  <c r="W65" i="15"/>
  <c r="W61" i="15"/>
  <c r="W70" i="15"/>
  <c r="W11" i="15"/>
  <c r="W13" i="15"/>
  <c r="W31" i="15"/>
  <c r="W53" i="15"/>
  <c r="W71" i="15"/>
  <c r="W27" i="15"/>
  <c r="W63" i="15"/>
  <c r="W32" i="15"/>
  <c r="W49" i="15"/>
  <c r="W60" i="15"/>
  <c r="W40" i="15"/>
  <c r="W52" i="15"/>
  <c r="W12" i="15"/>
  <c r="W43" i="15"/>
  <c r="W42" i="15"/>
  <c r="W39" i="15"/>
  <c r="W34" i="15"/>
  <c r="W15" i="15"/>
  <c r="W56" i="15"/>
  <c r="W24" i="15"/>
  <c r="W55" i="15"/>
  <c r="W38" i="15"/>
  <c r="W21" i="15"/>
  <c r="W48" i="15"/>
  <c r="W46" i="15"/>
  <c r="W18" i="15"/>
  <c r="W33" i="15"/>
  <c r="W44" i="15"/>
  <c r="W45" i="15"/>
  <c r="W10" i="15"/>
  <c r="W66" i="15"/>
  <c r="W58" i="15"/>
  <c r="W50" i="15"/>
  <c r="Q57" i="13"/>
  <c r="R53" i="13"/>
  <c r="Q13" i="13"/>
  <c r="Q33" i="13"/>
  <c r="R45" i="13"/>
  <c r="U37" i="12"/>
  <c r="Q25" i="13"/>
  <c r="T45" i="12"/>
  <c r="U57" i="12"/>
  <c r="T57" i="12"/>
  <c r="T29" i="12"/>
  <c r="U45" i="12"/>
  <c r="U9" i="12"/>
  <c r="U33" i="12"/>
  <c r="U13" i="12"/>
  <c r="U41" i="12"/>
  <c r="T37" i="12"/>
  <c r="U53" i="12"/>
  <c r="T41" i="12"/>
  <c r="U25" i="12"/>
  <c r="T25" i="12"/>
  <c r="T53" i="12"/>
  <c r="U21" i="12"/>
  <c r="U49" i="12"/>
  <c r="T9" i="12"/>
  <c r="T21" i="12"/>
  <c r="T49" i="12"/>
  <c r="U17" i="12"/>
  <c r="U29" i="12"/>
  <c r="T13" i="12"/>
  <c r="T17" i="12"/>
  <c r="T33" i="12"/>
  <c r="R13" i="13"/>
  <c r="Q21" i="13"/>
  <c r="R33" i="13"/>
  <c r="R49" i="13"/>
  <c r="R21" i="13"/>
  <c r="Q49" i="13"/>
  <c r="Q17" i="13"/>
  <c r="Q29" i="13"/>
  <c r="R57" i="13"/>
  <c r="R29" i="13"/>
  <c r="Q85" i="13"/>
  <c r="R85" i="13"/>
  <c r="Q41" i="13"/>
  <c r="R25" i="13"/>
  <c r="R41" i="13"/>
  <c r="R17" i="13"/>
  <c r="R37" i="13"/>
  <c r="Q37" i="13"/>
  <c r="Q45" i="13"/>
  <c r="Q53" i="13"/>
  <c r="V13" i="12" l="1"/>
  <c r="V53" i="12"/>
  <c r="V33" i="12"/>
  <c r="V61" i="12"/>
  <c r="V37" i="12"/>
  <c r="V17" i="12"/>
  <c r="V57" i="12"/>
  <c r="V21" i="12"/>
  <c r="V65" i="12"/>
  <c r="V41" i="12"/>
  <c r="V45" i="12"/>
  <c r="V25" i="12"/>
  <c r="V9" i="12"/>
  <c r="V49" i="12"/>
  <c r="V29" i="12"/>
  <c r="V125" i="12"/>
  <c r="V129" i="12"/>
  <c r="V133" i="12"/>
  <c r="V137" i="12"/>
  <c r="V141" i="12"/>
  <c r="V145" i="12"/>
  <c r="V149" i="12"/>
  <c r="V153" i="12"/>
  <c r="V157" i="12"/>
  <c r="V161" i="12"/>
  <c r="V165" i="12"/>
  <c r="V169" i="12"/>
  <c r="V173" i="12"/>
  <c r="V177" i="12"/>
  <c r="V181" i="12"/>
  <c r="V185" i="12"/>
  <c r="V189" i="12"/>
  <c r="F55" i="16"/>
  <c r="S55" i="16" s="1"/>
  <c r="T55" i="16" l="1"/>
  <c r="T36" i="16"/>
  <c r="T17" i="16"/>
  <c r="T28" i="16"/>
  <c r="T67" i="16"/>
  <c r="T25" i="16"/>
  <c r="T44" i="16"/>
  <c r="T65" i="16"/>
  <c r="T12" i="16"/>
  <c r="T10" i="16"/>
  <c r="T14" i="16"/>
  <c r="T32" i="16"/>
  <c r="T20" i="16"/>
  <c r="T16" i="16"/>
  <c r="T9" i="16"/>
  <c r="T26" i="16"/>
  <c r="T61" i="16"/>
  <c r="T68" i="16"/>
  <c r="T13" i="16"/>
  <c r="T41" i="16"/>
  <c r="T70" i="16"/>
  <c r="T71" i="16"/>
  <c r="T64" i="16"/>
  <c r="T49" i="16"/>
  <c r="T42" i="16"/>
  <c r="T33" i="16"/>
  <c r="T59" i="16"/>
  <c r="T43" i="16"/>
  <c r="T47" i="16"/>
  <c r="T11" i="16"/>
  <c r="T39" i="16"/>
  <c r="T45" i="16"/>
  <c r="T66" i="16"/>
  <c r="T60" i="16"/>
  <c r="T57" i="16"/>
  <c r="T40" i="16"/>
  <c r="T19" i="16"/>
  <c r="T69" i="16"/>
  <c r="T23" i="16"/>
  <c r="T30" i="16"/>
  <c r="T24" i="16"/>
  <c r="T46" i="16"/>
  <c r="T62" i="16"/>
  <c r="T31" i="16"/>
  <c r="T34" i="16"/>
  <c r="T37" i="16"/>
  <c r="T50" i="16"/>
  <c r="T38" i="16"/>
  <c r="T72" i="16"/>
  <c r="T22" i="16"/>
  <c r="T54" i="16"/>
  <c r="T51" i="16"/>
  <c r="T52" i="16"/>
  <c r="T58" i="16"/>
  <c r="T15" i="16"/>
  <c r="T75" i="16"/>
  <c r="T73" i="16"/>
  <c r="T74" i="16"/>
  <c r="F9" i="13"/>
  <c r="O9" i="13" s="1"/>
  <c r="P18" i="13" l="1"/>
  <c r="P50" i="13"/>
  <c r="P66" i="13"/>
  <c r="P81" i="13"/>
  <c r="P61" i="13"/>
  <c r="P19" i="13"/>
  <c r="P35" i="13"/>
  <c r="P51" i="13"/>
  <c r="P67" i="13"/>
  <c r="P82" i="13"/>
  <c r="P41" i="13"/>
  <c r="P12" i="13"/>
  <c r="P28" i="13"/>
  <c r="P44" i="13"/>
  <c r="P60" i="13"/>
  <c r="P75" i="13"/>
  <c r="P33" i="13"/>
  <c r="P9" i="13"/>
  <c r="P46" i="13"/>
  <c r="P77" i="13"/>
  <c r="P31" i="13"/>
  <c r="P78" i="13"/>
  <c r="P24" i="13"/>
  <c r="P72" i="13"/>
  <c r="P22" i="13"/>
  <c r="P38" i="13"/>
  <c r="P54" i="13"/>
  <c r="P70" i="13"/>
  <c r="P80" i="13"/>
  <c r="P23" i="13"/>
  <c r="P39" i="13"/>
  <c r="P55" i="13"/>
  <c r="P71" i="13"/>
  <c r="P13" i="13"/>
  <c r="P16" i="13"/>
  <c r="P32" i="13"/>
  <c r="P48" i="13"/>
  <c r="P64" i="13"/>
  <c r="P79" i="13"/>
  <c r="P45" i="13"/>
  <c r="P84" i="13"/>
  <c r="P30" i="13"/>
  <c r="P49" i="13"/>
  <c r="P47" i="13"/>
  <c r="P29" i="13"/>
  <c r="P40" i="13"/>
  <c r="P17" i="13"/>
  <c r="P10" i="13"/>
  <c r="P26" i="13"/>
  <c r="P42" i="13"/>
  <c r="P58" i="13"/>
  <c r="P73" i="13"/>
  <c r="P37" i="13"/>
  <c r="P27" i="13"/>
  <c r="P43" i="13"/>
  <c r="P59" i="13"/>
  <c r="P74" i="13"/>
  <c r="P25" i="13"/>
  <c r="P69" i="13"/>
  <c r="P20" i="13"/>
  <c r="P36" i="13"/>
  <c r="P52" i="13"/>
  <c r="P68" i="13"/>
  <c r="P83" i="13"/>
  <c r="P57" i="13"/>
  <c r="P14" i="13"/>
  <c r="P62" i="13"/>
  <c r="P15" i="13"/>
  <c r="P63" i="13"/>
  <c r="P76" i="13"/>
  <c r="P56" i="13"/>
  <c r="P65" i="13"/>
  <c r="P87" i="13"/>
  <c r="P91" i="13"/>
  <c r="P86" i="13"/>
  <c r="R9" i="13"/>
  <c r="S89" i="13" s="1"/>
  <c r="P88" i="13"/>
  <c r="P90" i="13"/>
  <c r="Q9" i="13"/>
  <c r="P89" i="13"/>
  <c r="P85" i="13"/>
  <c r="P92" i="13"/>
  <c r="S13" i="13" l="1"/>
  <c r="S73" i="13"/>
  <c r="S49" i="13"/>
  <c r="S21" i="13"/>
  <c r="S81" i="13"/>
  <c r="S25" i="13"/>
  <c r="S41" i="13"/>
  <c r="S29" i="13"/>
  <c r="S57" i="13"/>
  <c r="S65" i="13"/>
  <c r="S69" i="13"/>
  <c r="S45" i="13"/>
  <c r="S17" i="13"/>
  <c r="S77" i="13"/>
  <c r="S53" i="13"/>
  <c r="S9" i="13"/>
  <c r="S61" i="13"/>
  <c r="S33" i="13"/>
  <c r="S85" i="13"/>
  <c r="W55" i="13"/>
</calcChain>
</file>

<file path=xl/sharedStrings.xml><?xml version="1.0" encoding="utf-8"?>
<sst xmlns="http://schemas.openxmlformats.org/spreadsheetml/2006/main" count="2434" uniqueCount="287">
  <si>
    <t>Výsledková listina - republikové kolo čtyřboje - chlapci</t>
  </si>
  <si>
    <t>SŠTaS Karviná</t>
  </si>
  <si>
    <t>26. - 27. 03. 2026</t>
  </si>
  <si>
    <t>chlapci - tlaky</t>
  </si>
  <si>
    <t>Příjmení</t>
  </si>
  <si>
    <t>Jméno</t>
  </si>
  <si>
    <t>Rok narození</t>
  </si>
  <si>
    <t>Škola</t>
  </si>
  <si>
    <t>Počet</t>
  </si>
  <si>
    <t>Bodů</t>
  </si>
  <si>
    <t>Pořadí</t>
  </si>
  <si>
    <t>Cel.pořadí</t>
  </si>
  <si>
    <t>Adámek</t>
  </si>
  <si>
    <t>Tadeáš</t>
  </si>
  <si>
    <t>SPŠ stavební Lipník nad Bečvou</t>
  </si>
  <si>
    <t>Urbanek</t>
  </si>
  <si>
    <t>Matěj</t>
  </si>
  <si>
    <t>Gymn. Fr. Živného Bohumín</t>
  </si>
  <si>
    <t>Teichmann</t>
  </si>
  <si>
    <t>Lukáš</t>
  </si>
  <si>
    <t>Gaher</t>
  </si>
  <si>
    <t>Vojtěch</t>
  </si>
  <si>
    <t xml:space="preserve">SŠTaS Karviná </t>
  </si>
  <si>
    <t>Hromada</t>
  </si>
  <si>
    <t>VSŠ aVOŠ MO Morav. Třebová</t>
  </si>
  <si>
    <t>Hudec</t>
  </si>
  <si>
    <t>Jakub</t>
  </si>
  <si>
    <t>Gymn. Blansko</t>
  </si>
  <si>
    <t>Klička</t>
  </si>
  <si>
    <t>BPA Malé Svatoňovice</t>
  </si>
  <si>
    <t>Kluz</t>
  </si>
  <si>
    <t>Matouš</t>
  </si>
  <si>
    <t>SZŠ A VOŠZ Agel Č.Těšín</t>
  </si>
  <si>
    <t>Neradil</t>
  </si>
  <si>
    <t>Ondřej</t>
  </si>
  <si>
    <t>GJŠ Přerov</t>
  </si>
  <si>
    <t>Zachara</t>
  </si>
  <si>
    <t>Vališ</t>
  </si>
  <si>
    <t>František</t>
  </si>
  <si>
    <t>SPŠ stavební Havlíčkův Brod</t>
  </si>
  <si>
    <t>Šimon</t>
  </si>
  <si>
    <t>Pavlíček</t>
  </si>
  <si>
    <t>Zdeněk</t>
  </si>
  <si>
    <t>Zachoval</t>
  </si>
  <si>
    <t>Simon</t>
  </si>
  <si>
    <t>Widenka</t>
  </si>
  <si>
    <t>Tomáš</t>
  </si>
  <si>
    <t>Basler</t>
  </si>
  <si>
    <t>VOŠ SPŠ Šumperk</t>
  </si>
  <si>
    <t>Drahan</t>
  </si>
  <si>
    <t>Ivan</t>
  </si>
  <si>
    <t>Kůrka</t>
  </si>
  <si>
    <t>Adam</t>
  </si>
  <si>
    <t>Rychta</t>
  </si>
  <si>
    <t>Bílek</t>
  </si>
  <si>
    <t>Matyáš</t>
  </si>
  <si>
    <t>SŠPHZ a VOŠ Uherské Hradiště</t>
  </si>
  <si>
    <t>Martinček</t>
  </si>
  <si>
    <t>VPŠ a SPŠ MV Holešov</t>
  </si>
  <si>
    <t>Raisinger</t>
  </si>
  <si>
    <t>Straňák</t>
  </si>
  <si>
    <t>Maroš</t>
  </si>
  <si>
    <t>Tokár</t>
  </si>
  <si>
    <t>Andrej</t>
  </si>
  <si>
    <t>Stonawski</t>
  </si>
  <si>
    <t>Petr</t>
  </si>
  <si>
    <t>Tecl</t>
  </si>
  <si>
    <t>Jiří</t>
  </si>
  <si>
    <t>Zítko</t>
  </si>
  <si>
    <t>Klučka</t>
  </si>
  <si>
    <t>Vít</t>
  </si>
  <si>
    <t>Pavlovič</t>
  </si>
  <si>
    <t>Trávník</t>
  </si>
  <si>
    <t>Filip</t>
  </si>
  <si>
    <t>OA,VOŠ CR a JŠ Karlovy Vary</t>
  </si>
  <si>
    <t>Erban</t>
  </si>
  <si>
    <t>SPŠ a SOŠ Dvůr Králové nad Labem</t>
  </si>
  <si>
    <t xml:space="preserve">Kuš </t>
  </si>
  <si>
    <t>Knotner</t>
  </si>
  <si>
    <t>David</t>
  </si>
  <si>
    <t>Gymn. Poděbrady</t>
  </si>
  <si>
    <t>Kopecký</t>
  </si>
  <si>
    <t>Víšek</t>
  </si>
  <si>
    <t>Jan</t>
  </si>
  <si>
    <t>Buzek</t>
  </si>
  <si>
    <t>BPA Brno</t>
  </si>
  <si>
    <t>Buzrla</t>
  </si>
  <si>
    <t>Bartoloměj</t>
  </si>
  <si>
    <t>Nedbal</t>
  </si>
  <si>
    <t>Paleček</t>
  </si>
  <si>
    <t>Srnský</t>
  </si>
  <si>
    <t>Touc</t>
  </si>
  <si>
    <t>Brejcha</t>
  </si>
  <si>
    <t>Hlocký</t>
  </si>
  <si>
    <t>Roman</t>
  </si>
  <si>
    <t>Richter</t>
  </si>
  <si>
    <t>Jaromír</t>
  </si>
  <si>
    <t>Tůma</t>
  </si>
  <si>
    <t>Jirman</t>
  </si>
  <si>
    <t>Karel</t>
  </si>
  <si>
    <t>Kratochvíl</t>
  </si>
  <si>
    <t>Suk</t>
  </si>
  <si>
    <t>Čenger</t>
  </si>
  <si>
    <t>Boris</t>
  </si>
  <si>
    <t>Putna</t>
  </si>
  <si>
    <t>Radek</t>
  </si>
  <si>
    <t>Stehno</t>
  </si>
  <si>
    <t>Jurásek</t>
  </si>
  <si>
    <t>Klvaň</t>
  </si>
  <si>
    <t>Marek</t>
  </si>
  <si>
    <t>Starzyk</t>
  </si>
  <si>
    <t>Nikola</t>
  </si>
  <si>
    <t>Milar</t>
  </si>
  <si>
    <t>Vogelland</t>
  </si>
  <si>
    <t>Ryan Victor</t>
  </si>
  <si>
    <t>Čácha</t>
  </si>
  <si>
    <t>Poledníček</t>
  </si>
  <si>
    <t>Fryš</t>
  </si>
  <si>
    <t>Michálek</t>
  </si>
  <si>
    <t>Daniel</t>
  </si>
  <si>
    <t>Baloušek</t>
  </si>
  <si>
    <t>Josef</t>
  </si>
  <si>
    <t>Výsledková listina - republikové   kolo čtyřboje - chlapci</t>
  </si>
  <si>
    <t>chlapci - trojskok</t>
  </si>
  <si>
    <t>zaokrouhleno</t>
  </si>
  <si>
    <t>pokus1</t>
  </si>
  <si>
    <t>pokus2</t>
  </si>
  <si>
    <t>pokus3</t>
  </si>
  <si>
    <t>lepší druhý pokus</t>
  </si>
  <si>
    <t>Výsledková listina - republikové  kolo čtyřboje - chlapci</t>
  </si>
  <si>
    <t>chlapci - shyby</t>
  </si>
  <si>
    <t>chlapci - vznosy</t>
  </si>
  <si>
    <t>Cel. pořadí</t>
  </si>
  <si>
    <t>Místo konání: SŠTaS  Karviná</t>
  </si>
  <si>
    <r>
      <rPr>
        <sz val="11"/>
        <color indexed="8"/>
        <rFont val="Arial Unicode MS"/>
        <family val="2"/>
        <charset val="238"/>
      </rPr>
      <t>26. - 27. 03. 2026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 body pro družstvo počítány první tři nejlepší</t>
    </r>
  </si>
  <si>
    <t>Ročník</t>
  </si>
  <si>
    <t>Tlak</t>
  </si>
  <si>
    <t>Trojskok</t>
  </si>
  <si>
    <t>Shyby</t>
  </si>
  <si>
    <t>Vznosy</t>
  </si>
  <si>
    <t>Body</t>
  </si>
  <si>
    <t>Celkem bodů</t>
  </si>
  <si>
    <t>Body družstva</t>
  </si>
  <si>
    <t>Poř.</t>
  </si>
  <si>
    <t>výkon</t>
  </si>
  <si>
    <t>body</t>
  </si>
  <si>
    <t xml:space="preserve"> jednotlivců</t>
  </si>
  <si>
    <t xml:space="preserve"> družstva</t>
  </si>
  <si>
    <t>Místo konání: Karviná</t>
  </si>
  <si>
    <t>20. - 21. 03. 2025</t>
  </si>
  <si>
    <t xml:space="preserve">shodné body </t>
  </si>
  <si>
    <t>Kategorie: Chlapci</t>
  </si>
  <si>
    <t>určí  pořadí s tlaku</t>
  </si>
  <si>
    <t>poř.</t>
  </si>
  <si>
    <t>Cel. Pořadí</t>
  </si>
  <si>
    <t>Výsledková listina - republikové  kolo čtyřboje - dívky</t>
  </si>
  <si>
    <t>dívky - šplh</t>
  </si>
  <si>
    <t>nepsat nulu ( 13 )</t>
  </si>
  <si>
    <t>nej.pokus</t>
  </si>
  <si>
    <t>Staníková</t>
  </si>
  <si>
    <t>Lucie</t>
  </si>
  <si>
    <t>Holanová</t>
  </si>
  <si>
    <t>Anežka</t>
  </si>
  <si>
    <t>Gymn. Dvůr Králové n. Labem</t>
  </si>
  <si>
    <t>Schreiberová</t>
  </si>
  <si>
    <t>Kateřina</t>
  </si>
  <si>
    <t>Rejchrtová</t>
  </si>
  <si>
    <t>Justýna</t>
  </si>
  <si>
    <t>Odchodnická</t>
  </si>
  <si>
    <t>Lea</t>
  </si>
  <si>
    <t xml:space="preserve">SPŠ stav. Lipník nad Bečvou </t>
  </si>
  <si>
    <t>Holzová</t>
  </si>
  <si>
    <t>Jordan</t>
  </si>
  <si>
    <t>Nela</t>
  </si>
  <si>
    <t>Šenková</t>
  </si>
  <si>
    <t>Anna</t>
  </si>
  <si>
    <t>Škopová</t>
  </si>
  <si>
    <t>Marie</t>
  </si>
  <si>
    <t>SOŠ Šumperk</t>
  </si>
  <si>
    <t>Paclicová</t>
  </si>
  <si>
    <t>Matylda</t>
  </si>
  <si>
    <t>Stebnická</t>
  </si>
  <si>
    <t>Eliška</t>
  </si>
  <si>
    <t>Samiecová</t>
  </si>
  <si>
    <t>Natálie</t>
  </si>
  <si>
    <t>OA Český Těšín</t>
  </si>
  <si>
    <t>Diňová</t>
  </si>
  <si>
    <t>Berenika</t>
  </si>
  <si>
    <t>Bébrová</t>
  </si>
  <si>
    <t>Sofie</t>
  </si>
  <si>
    <t>Šichnárková</t>
  </si>
  <si>
    <t>Veronika</t>
  </si>
  <si>
    <t>Ranecká</t>
  </si>
  <si>
    <t>Tichá</t>
  </si>
  <si>
    <t>Karolína</t>
  </si>
  <si>
    <t>VSŠ a VOŠ MO Moravská Třebová</t>
  </si>
  <si>
    <t>Síbrová</t>
  </si>
  <si>
    <t>Markéta</t>
  </si>
  <si>
    <t>Hellingerová</t>
  </si>
  <si>
    <t>Pavlína</t>
  </si>
  <si>
    <t>Švejkovská</t>
  </si>
  <si>
    <t>Barbora</t>
  </si>
  <si>
    <t>Gymnázium Šumperk</t>
  </si>
  <si>
    <t>Jílovcová</t>
  </si>
  <si>
    <t>Adéla</t>
  </si>
  <si>
    <t>Urbanová</t>
  </si>
  <si>
    <t>Jolana</t>
  </si>
  <si>
    <t>Slámová</t>
  </si>
  <si>
    <t>Nikol</t>
  </si>
  <si>
    <t>Měchurová</t>
  </si>
  <si>
    <t>Karina</t>
  </si>
  <si>
    <t>Komínková</t>
  </si>
  <si>
    <t>Amélie</t>
  </si>
  <si>
    <t>OA a JŠ Přerov</t>
  </si>
  <si>
    <t>Králová</t>
  </si>
  <si>
    <t>Fialová</t>
  </si>
  <si>
    <t>Jitka</t>
  </si>
  <si>
    <t>Ivánková</t>
  </si>
  <si>
    <t>Elen</t>
  </si>
  <si>
    <t>Hrabalová</t>
  </si>
  <si>
    <t>Rudolfová</t>
  </si>
  <si>
    <t>Lenka</t>
  </si>
  <si>
    <t>Utíkalová</t>
  </si>
  <si>
    <t>Viktoria</t>
  </si>
  <si>
    <t>Kafková</t>
  </si>
  <si>
    <t>Nella</t>
  </si>
  <si>
    <t>Paraska</t>
  </si>
  <si>
    <t>Plačková</t>
  </si>
  <si>
    <t>Mia</t>
  </si>
  <si>
    <t>Stejskalová</t>
  </si>
  <si>
    <t>Tauferova SOŠ Kroměříž veter.</t>
  </si>
  <si>
    <t>Hoffmannová</t>
  </si>
  <si>
    <t>Gymnázium Blansko</t>
  </si>
  <si>
    <t>Bártová</t>
  </si>
  <si>
    <t>Hana</t>
  </si>
  <si>
    <t>Dobešová</t>
  </si>
  <si>
    <t>Hradílková</t>
  </si>
  <si>
    <t>Zuzana</t>
  </si>
  <si>
    <t>Sucmanová</t>
  </si>
  <si>
    <t>Emma</t>
  </si>
  <si>
    <t>Giecková</t>
  </si>
  <si>
    <t>Zemanová</t>
  </si>
  <si>
    <t>Magdaléna</t>
  </si>
  <si>
    <t>Novotná</t>
  </si>
  <si>
    <t>Tereza</t>
  </si>
  <si>
    <t>Vomelová</t>
  </si>
  <si>
    <t>Nicol</t>
  </si>
  <si>
    <t>Martynková</t>
  </si>
  <si>
    <t>Agáta</t>
  </si>
  <si>
    <t>Růžičková</t>
  </si>
  <si>
    <t>Lada</t>
  </si>
  <si>
    <t>Anderlová</t>
  </si>
  <si>
    <t>Polívková</t>
  </si>
  <si>
    <t>Bára</t>
  </si>
  <si>
    <t>Petráčková</t>
  </si>
  <si>
    <t>Dominika</t>
  </si>
  <si>
    <t>Šestáková</t>
  </si>
  <si>
    <t>Komárková</t>
  </si>
  <si>
    <t>Fedrová</t>
  </si>
  <si>
    <t>Zawadová</t>
  </si>
  <si>
    <t>Viktorie</t>
  </si>
  <si>
    <t>Marečková</t>
  </si>
  <si>
    <t>Šárka</t>
  </si>
  <si>
    <t>Čechová</t>
  </si>
  <si>
    <t>Adriana</t>
  </si>
  <si>
    <t>Zamazalová</t>
  </si>
  <si>
    <t>Kalabusová</t>
  </si>
  <si>
    <t>Ema</t>
  </si>
  <si>
    <t>dívky - trojskok</t>
  </si>
  <si>
    <t>Suchanová</t>
  </si>
  <si>
    <t>dívky - hod míčem</t>
  </si>
  <si>
    <t>dívky - sedy-lehy</t>
  </si>
  <si>
    <t>Výkon</t>
  </si>
  <si>
    <t>Místo konání: SŠTaS Karviná</t>
  </si>
  <si>
    <r>
      <rPr>
        <sz val="11"/>
        <color indexed="8"/>
        <rFont val="Arial Unicode MS"/>
        <family val="2"/>
        <charset val="238"/>
      </rPr>
      <t>Datum: 26. - 27. 03. 2026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 body pro družstvo počítány první tři nejlepší</t>
    </r>
  </si>
  <si>
    <t>Kategorie: V. dívky</t>
  </si>
  <si>
    <t>Šplh</t>
  </si>
  <si>
    <t>Hod</t>
  </si>
  <si>
    <t>Sed-leh</t>
  </si>
  <si>
    <t>Body  družstva</t>
  </si>
  <si>
    <t xml:space="preserve">Datum: 26. - 27. 03. 2026                                                                                                                                                                             </t>
  </si>
  <si>
    <t>určí  pořadí se šplhu</t>
  </si>
  <si>
    <t>Výsledková listina - republikové  kolo čtyřboje - dívky, chlapci</t>
  </si>
  <si>
    <t xml:space="preserve">                                                                  26. - 27. 03. 2026</t>
  </si>
  <si>
    <t>DÍVKY - SOUTĚŽ DRUŽSTEV</t>
  </si>
  <si>
    <t>Tauferova SOŠ veterinární Kroměříž</t>
  </si>
  <si>
    <t>CHLAPCI - SOUTĚŽ DRUŽSTEV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</si>
</sst>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&quot;.&quot;"/>
    <numFmt numFmtId="165" formatCode="0.0"/>
    <numFmt numFmtId="166" formatCode="0;[Red]0"/>
    <numFmt numFmtId="167" formatCode="0.0;[Red]0.0"/>
    <numFmt numFmtId="168" formatCode="0.00;[Red]0.00"/>
  </numFmts>
  <fonts count="9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 CE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Arial Unicode MS"/>
      <family val="2"/>
      <charset val="238"/>
    </font>
    <font>
      <b/>
      <sz val="11"/>
      <color rgb="FFFF0000"/>
      <name val="Calibri"/>
      <family val="2"/>
      <charset val="238"/>
    </font>
    <font>
      <b/>
      <sz val="2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C00000"/>
      <name val="Arial CE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b/>
      <sz val="11"/>
      <color rgb="FFC00000"/>
      <name val="Arial CE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6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name val="Arial"/>
      <family val="2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Arial CE"/>
      <charset val="238"/>
    </font>
    <font>
      <sz val="11"/>
      <color indexed="8"/>
      <name val="Arial CE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8"/>
      <color indexed="8"/>
      <name val="Arial"/>
    </font>
    <font>
      <sz val="8"/>
      <name val="Arial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Arial"/>
      <family val="2"/>
      <charset val="238"/>
    </font>
    <font>
      <b/>
      <sz val="8"/>
      <color rgb="FFFF0000"/>
      <name val="Arial CE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2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medium">
        <color indexed="8"/>
      </right>
      <top style="medium">
        <color indexed="8"/>
      </top>
      <bottom/>
      <diagonal/>
    </border>
    <border>
      <left style="double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8"/>
      </top>
      <bottom/>
      <diagonal/>
    </border>
    <border>
      <left style="double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double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18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79" applyNumberFormat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5" fillId="0" borderId="80" applyNumberFormat="0" applyFill="0" applyAlignment="0" applyProtection="0"/>
    <xf numFmtId="0" fontId="36" fillId="0" borderId="81" applyNumberFormat="0" applyFill="0" applyAlignment="0" applyProtection="0"/>
    <xf numFmtId="0" fontId="37" fillId="0" borderId="82" applyNumberFormat="0" applyFill="0" applyAlignment="0" applyProtection="0"/>
    <xf numFmtId="0" fontId="37" fillId="0" borderId="0" applyNumberFormat="0" applyFill="0" applyBorder="0" applyAlignment="0" applyProtection="0"/>
    <xf numFmtId="0" fontId="38" fillId="26" borderId="83" applyNumberFormat="0" applyAlignment="0" applyProtection="0"/>
    <xf numFmtId="0" fontId="39" fillId="12" borderId="79" applyNumberFormat="0" applyAlignment="0" applyProtection="0"/>
    <xf numFmtId="0" fontId="40" fillId="0" borderId="84" applyNumberFormat="0" applyFill="0" applyAlignment="0" applyProtection="0"/>
    <xf numFmtId="0" fontId="41" fillId="27" borderId="0" applyNumberFormat="0" applyBorder="0" applyAlignment="0" applyProtection="0"/>
    <xf numFmtId="0" fontId="18" fillId="28" borderId="85" applyNumberFormat="0" applyAlignment="0" applyProtection="0"/>
    <xf numFmtId="0" fontId="42" fillId="25" borderId="86" applyNumberFormat="0" applyAlignment="0" applyProtection="0"/>
    <xf numFmtId="0" fontId="43" fillId="0" borderId="0" applyNumberFormat="0" applyFill="0" applyBorder="0" applyAlignment="0" applyProtection="0"/>
    <xf numFmtId="0" fontId="44" fillId="0" borderId="87" applyNumberFormat="0" applyFill="0" applyAlignment="0" applyProtection="0"/>
    <xf numFmtId="0" fontId="45" fillId="0" borderId="0" applyNumberFormat="0" applyFill="0" applyBorder="0" applyAlignment="0" applyProtection="0"/>
  </cellStyleXfs>
  <cellXfs count="12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/>
    </xf>
    <xf numFmtId="49" fontId="8" fillId="0" borderId="9" xfId="1" applyNumberFormat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65" fontId="2" fillId="2" borderId="20" xfId="0" applyNumberFormat="1" applyFont="1" applyFill="1" applyBorder="1"/>
    <xf numFmtId="0" fontId="0" fillId="0" borderId="28" xfId="0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1" fontId="11" fillId="2" borderId="7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165" fontId="16" fillId="0" borderId="0" xfId="0" applyNumberFormat="1" applyFont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4" fillId="0" borderId="0" xfId="0" applyFont="1"/>
    <xf numFmtId="0" fontId="18" fillId="0" borderId="0" xfId="2"/>
    <xf numFmtId="0" fontId="18" fillId="0" borderId="39" xfId="2" applyBorder="1"/>
    <xf numFmtId="0" fontId="8" fillId="0" borderId="45" xfId="1" applyFont="1" applyBorder="1" applyAlignment="1">
      <alignment horizontal="center"/>
    </xf>
    <xf numFmtId="0" fontId="8" fillId="0" borderId="45" xfId="1" applyFont="1" applyBorder="1" applyAlignment="1">
      <alignment horizontal="left"/>
    </xf>
    <xf numFmtId="49" fontId="8" fillId="0" borderId="46" xfId="1" applyNumberFormat="1" applyFont="1" applyBorder="1" applyAlignment="1">
      <alignment horizontal="left"/>
    </xf>
    <xf numFmtId="0" fontId="9" fillId="0" borderId="22" xfId="2" applyFont="1" applyBorder="1" applyAlignment="1">
      <alignment horizontal="center"/>
    </xf>
    <xf numFmtId="0" fontId="18" fillId="0" borderId="22" xfId="2" applyBorder="1"/>
    <xf numFmtId="0" fontId="18" fillId="0" borderId="21" xfId="2" applyBorder="1"/>
    <xf numFmtId="0" fontId="9" fillId="0" borderId="32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18" fillId="0" borderId="7" xfId="2" applyBorder="1"/>
    <xf numFmtId="0" fontId="18" fillId="0" borderId="9" xfId="2" applyBorder="1"/>
    <xf numFmtId="0" fontId="18" fillId="0" borderId="34" xfId="2" applyBorder="1"/>
    <xf numFmtId="0" fontId="8" fillId="0" borderId="7" xfId="2" applyFont="1" applyBorder="1" applyAlignment="1">
      <alignment horizontal="center"/>
    </xf>
    <xf numFmtId="0" fontId="24" fillId="0" borderId="48" xfId="1" applyFont="1" applyBorder="1" applyAlignment="1">
      <alignment horizontal="center" vertical="center"/>
    </xf>
    <xf numFmtId="0" fontId="25" fillId="6" borderId="68" xfId="1" applyFont="1" applyFill="1" applyBorder="1" applyAlignment="1">
      <alignment horizontal="center" vertical="center"/>
    </xf>
    <xf numFmtId="0" fontId="25" fillId="6" borderId="69" xfId="1" applyFont="1" applyFill="1" applyBorder="1" applyAlignment="1">
      <alignment horizontal="center" vertical="center"/>
    </xf>
    <xf numFmtId="0" fontId="26" fillId="6" borderId="69" xfId="1" applyFont="1" applyFill="1" applyBorder="1" applyAlignment="1">
      <alignment horizontal="center"/>
    </xf>
    <xf numFmtId="2" fontId="26" fillId="6" borderId="69" xfId="1" applyNumberFormat="1" applyFont="1" applyFill="1" applyBorder="1" applyAlignment="1">
      <alignment horizontal="center"/>
    </xf>
    <xf numFmtId="0" fontId="25" fillId="6" borderId="71" xfId="1" applyFont="1" applyFill="1" applyBorder="1" applyAlignment="1">
      <alignment horizontal="center" vertical="center"/>
    </xf>
    <xf numFmtId="0" fontId="26" fillId="6" borderId="61" xfId="1" applyFont="1" applyFill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5" fillId="6" borderId="73" xfId="1" applyFont="1" applyFill="1" applyBorder="1" applyAlignment="1">
      <alignment horizontal="center" vertical="center"/>
    </xf>
    <xf numFmtId="0" fontId="25" fillId="6" borderId="74" xfId="1" applyFont="1" applyFill="1" applyBorder="1" applyAlignment="1">
      <alignment horizontal="center" vertical="center"/>
    </xf>
    <xf numFmtId="0" fontId="25" fillId="6" borderId="76" xfId="1" applyFont="1" applyFill="1" applyBorder="1" applyAlignment="1">
      <alignment horizontal="center" vertical="center"/>
    </xf>
    <xf numFmtId="0" fontId="25" fillId="6" borderId="51" xfId="1" applyFont="1" applyFill="1" applyBorder="1" applyAlignment="1">
      <alignment horizontal="center"/>
    </xf>
    <xf numFmtId="0" fontId="18" fillId="0" borderId="78" xfId="2" applyBorder="1"/>
    <xf numFmtId="0" fontId="8" fillId="0" borderId="0" xfId="2" applyFont="1"/>
    <xf numFmtId="0" fontId="44" fillId="0" borderId="0" xfId="2" applyFont="1"/>
    <xf numFmtId="0" fontId="18" fillId="0" borderId="88" xfId="2" applyBorder="1"/>
    <xf numFmtId="0" fontId="8" fillId="0" borderId="53" xfId="2" applyFont="1" applyBorder="1" applyAlignment="1">
      <alignment horizontal="center"/>
    </xf>
    <xf numFmtId="0" fontId="8" fillId="0" borderId="53" xfId="2" applyFont="1" applyBorder="1"/>
    <xf numFmtId="0" fontId="8" fillId="0" borderId="54" xfId="2" applyFont="1" applyBorder="1"/>
    <xf numFmtId="1" fontId="21" fillId="29" borderId="49" xfId="1" applyNumberFormat="1" applyFont="1" applyFill="1" applyBorder="1" applyAlignment="1" applyProtection="1">
      <alignment horizontal="center"/>
      <protection locked="0"/>
    </xf>
    <xf numFmtId="0" fontId="8" fillId="0" borderId="7" xfId="2" applyFont="1" applyBorder="1"/>
    <xf numFmtId="0" fontId="8" fillId="0" borderId="9" xfId="2" applyFont="1" applyBorder="1"/>
    <xf numFmtId="0" fontId="8" fillId="0" borderId="22" xfId="2" applyFont="1" applyBorder="1" applyAlignment="1">
      <alignment horizontal="center"/>
    </xf>
    <xf numFmtId="0" fontId="8" fillId="0" borderId="22" xfId="2" applyFont="1" applyBorder="1"/>
    <xf numFmtId="0" fontId="8" fillId="0" borderId="21" xfId="2" applyFont="1" applyBorder="1"/>
    <xf numFmtId="0" fontId="18" fillId="0" borderId="29" xfId="2" applyBorder="1"/>
    <xf numFmtId="0" fontId="25" fillId="30" borderId="68" xfId="1" applyFont="1" applyFill="1" applyBorder="1" applyAlignment="1">
      <alignment horizontal="center" vertical="center"/>
    </xf>
    <xf numFmtId="0" fontId="25" fillId="30" borderId="69" xfId="1" applyFont="1" applyFill="1" applyBorder="1" applyAlignment="1">
      <alignment horizontal="center" vertical="center"/>
    </xf>
    <xf numFmtId="0" fontId="26" fillId="30" borderId="70" xfId="1" applyFont="1" applyFill="1" applyBorder="1" applyAlignment="1">
      <alignment horizontal="center"/>
    </xf>
    <xf numFmtId="0" fontId="26" fillId="30" borderId="69" xfId="1" applyFont="1" applyFill="1" applyBorder="1" applyAlignment="1">
      <alignment horizontal="center"/>
    </xf>
    <xf numFmtId="2" fontId="26" fillId="30" borderId="69" xfId="1" applyNumberFormat="1" applyFont="1" applyFill="1" applyBorder="1" applyAlignment="1">
      <alignment horizontal="center"/>
    </xf>
    <xf numFmtId="0" fontId="25" fillId="30" borderId="71" xfId="1" applyFont="1" applyFill="1" applyBorder="1" applyAlignment="1">
      <alignment horizontal="center" vertical="center"/>
    </xf>
    <xf numFmtId="0" fontId="25" fillId="30" borderId="72" xfId="1" applyFont="1" applyFill="1" applyBorder="1" applyAlignment="1">
      <alignment horizontal="center"/>
    </xf>
    <xf numFmtId="0" fontId="25" fillId="30" borderId="73" xfId="1" applyFont="1" applyFill="1" applyBorder="1" applyAlignment="1">
      <alignment horizontal="center" vertical="center"/>
    </xf>
    <xf numFmtId="0" fontId="25" fillId="30" borderId="74" xfId="1" applyFont="1" applyFill="1" applyBorder="1" applyAlignment="1">
      <alignment horizontal="center" vertical="center"/>
    </xf>
    <xf numFmtId="0" fontId="25" fillId="30" borderId="76" xfId="1" applyFont="1" applyFill="1" applyBorder="1" applyAlignment="1">
      <alignment horizontal="center" vertical="center"/>
    </xf>
    <xf numFmtId="0" fontId="25" fillId="30" borderId="51" xfId="1" applyFont="1" applyFill="1" applyBorder="1" applyAlignment="1">
      <alignment horizontal="center"/>
    </xf>
    <xf numFmtId="0" fontId="25" fillId="30" borderId="77" xfId="1" applyFont="1" applyFill="1" applyBorder="1" applyAlignment="1">
      <alignment horizontal="center"/>
    </xf>
    <xf numFmtId="1" fontId="47" fillId="31" borderId="49" xfId="1" applyNumberFormat="1" applyFont="1" applyFill="1" applyBorder="1" applyAlignment="1" applyProtection="1">
      <alignment horizontal="center"/>
      <protection locked="0"/>
    </xf>
    <xf numFmtId="165" fontId="12" fillId="0" borderId="97" xfId="1" applyNumberFormat="1" applyFont="1" applyBorder="1" applyAlignment="1">
      <alignment horizontal="center"/>
    </xf>
    <xf numFmtId="0" fontId="26" fillId="6" borderId="99" xfId="1" applyFont="1" applyFill="1" applyBorder="1" applyAlignment="1">
      <alignment horizontal="center"/>
    </xf>
    <xf numFmtId="0" fontId="26" fillId="6" borderId="100" xfId="1" applyFont="1" applyFill="1" applyBorder="1" applyAlignment="1">
      <alignment horizontal="center"/>
    </xf>
    <xf numFmtId="1" fontId="26" fillId="6" borderId="99" xfId="1" applyNumberFormat="1" applyFont="1" applyFill="1" applyBorder="1" applyAlignment="1">
      <alignment horizontal="center"/>
    </xf>
    <xf numFmtId="2" fontId="26" fillId="6" borderId="100" xfId="1" applyNumberFormat="1" applyFont="1" applyFill="1" applyBorder="1" applyAlignment="1">
      <alignment horizontal="center"/>
    </xf>
    <xf numFmtId="0" fontId="26" fillId="30" borderId="99" xfId="1" applyFont="1" applyFill="1" applyBorder="1" applyAlignment="1">
      <alignment horizontal="center"/>
    </xf>
    <xf numFmtId="1" fontId="26" fillId="30" borderId="99" xfId="1" applyNumberFormat="1" applyFont="1" applyFill="1" applyBorder="1" applyAlignment="1">
      <alignment horizontal="center"/>
    </xf>
    <xf numFmtId="2" fontId="26" fillId="30" borderId="100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44" xfId="1" applyFont="1" applyBorder="1" applyAlignment="1">
      <alignment horizontal="center"/>
    </xf>
    <xf numFmtId="1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21" fillId="33" borderId="49" xfId="1" applyNumberFormat="1" applyFont="1" applyFill="1" applyBorder="1" applyAlignment="1" applyProtection="1">
      <alignment horizontal="center"/>
      <protection locked="0"/>
    </xf>
    <xf numFmtId="0" fontId="26" fillId="30" borderId="41" xfId="1" applyFont="1" applyFill="1" applyBorder="1" applyAlignment="1">
      <alignment horizontal="center" vertical="center"/>
    </xf>
    <xf numFmtId="0" fontId="26" fillId="30" borderId="106" xfId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4" fillId="0" borderId="0" xfId="2" applyFont="1"/>
    <xf numFmtId="164" fontId="2" fillId="3" borderId="24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center"/>
    </xf>
    <xf numFmtId="164" fontId="2" fillId="3" borderId="30" xfId="0" applyNumberFormat="1" applyFont="1" applyFill="1" applyBorder="1" applyAlignment="1">
      <alignment horizontal="center"/>
    </xf>
    <xf numFmtId="0" fontId="48" fillId="0" borderId="0" xfId="0" applyFont="1"/>
    <xf numFmtId="164" fontId="2" fillId="3" borderId="5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" fontId="3" fillId="0" borderId="0" xfId="0" applyNumberFormat="1" applyFont="1"/>
    <xf numFmtId="1" fontId="0" fillId="0" borderId="0" xfId="0" applyNumberFormat="1"/>
    <xf numFmtId="1" fontId="10" fillId="5" borderId="8" xfId="0" applyNumberFormat="1" applyFont="1" applyFill="1" applyBorder="1" applyAlignment="1">
      <alignment horizontal="center"/>
    </xf>
    <xf numFmtId="1" fontId="52" fillId="5" borderId="26" xfId="0" applyNumberFormat="1" applyFont="1" applyFill="1" applyBorder="1" applyAlignment="1">
      <alignment horizontal="center"/>
    </xf>
    <xf numFmtId="1" fontId="52" fillId="5" borderId="8" xfId="0" applyNumberFormat="1" applyFont="1" applyFill="1" applyBorder="1" applyAlignment="1">
      <alignment horizontal="center"/>
    </xf>
    <xf numFmtId="1" fontId="52" fillId="5" borderId="24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 wrapText="1"/>
    </xf>
    <xf numFmtId="1" fontId="25" fillId="0" borderId="102" xfId="1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54" fillId="0" borderId="0" xfId="0" applyFont="1"/>
    <xf numFmtId="0" fontId="0" fillId="0" borderId="0" xfId="0" applyAlignment="1">
      <alignment horizontal="centerContinuous" vertical="center"/>
    </xf>
    <xf numFmtId="0" fontId="5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57" fillId="34" borderId="112" xfId="0" applyFont="1" applyFill="1" applyBorder="1" applyAlignment="1">
      <alignment horizontal="center" vertical="center"/>
    </xf>
    <xf numFmtId="0" fontId="57" fillId="34" borderId="113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8" fillId="0" borderId="55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49" fontId="8" fillId="0" borderId="116" xfId="1" applyNumberFormat="1" applyFont="1" applyBorder="1" applyAlignment="1">
      <alignment horizontal="left"/>
    </xf>
    <xf numFmtId="0" fontId="8" fillId="0" borderId="115" xfId="1" applyFon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0" fontId="2" fillId="0" borderId="0" xfId="0" applyFont="1"/>
    <xf numFmtId="0" fontId="9" fillId="0" borderId="8" xfId="2" applyFont="1" applyBorder="1" applyAlignment="1">
      <alignment horizontal="center"/>
    </xf>
    <xf numFmtId="166" fontId="22" fillId="0" borderId="105" xfId="1" applyNumberFormat="1" applyFont="1" applyBorder="1" applyAlignment="1" applyProtection="1">
      <alignment horizontal="center"/>
      <protection locked="0"/>
    </xf>
    <xf numFmtId="0" fontId="8" fillId="0" borderId="55" xfId="1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5" fillId="0" borderId="38" xfId="0" applyFont="1" applyBorder="1"/>
    <xf numFmtId="0" fontId="1" fillId="0" borderId="38" xfId="0" applyFont="1" applyBorder="1" applyAlignment="1">
      <alignment horizontal="center" vertical="center"/>
    </xf>
    <xf numFmtId="0" fontId="3" fillId="0" borderId="38" xfId="0" applyFont="1" applyBorder="1"/>
    <xf numFmtId="0" fontId="0" fillId="0" borderId="38" xfId="0" applyBorder="1"/>
    <xf numFmtId="0" fontId="3" fillId="0" borderId="123" xfId="0" applyFont="1" applyBorder="1"/>
    <xf numFmtId="1" fontId="11" fillId="2" borderId="22" xfId="0" applyNumberFormat="1" applyFont="1" applyFill="1" applyBorder="1" applyAlignment="1">
      <alignment horizontal="right"/>
    </xf>
    <xf numFmtId="0" fontId="10" fillId="6" borderId="17" xfId="0" applyFont="1" applyFill="1" applyBorder="1" applyAlignment="1">
      <alignment horizontal="center" vertical="center"/>
    </xf>
    <xf numFmtId="0" fontId="10" fillId="6" borderId="122" xfId="0" applyFont="1" applyFill="1" applyBorder="1" applyAlignment="1">
      <alignment horizontal="center" vertical="center"/>
    </xf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11" fillId="0" borderId="34" xfId="0" applyNumberFormat="1" applyFont="1" applyBorder="1" applyAlignment="1">
      <alignment horizontal="right"/>
    </xf>
    <xf numFmtId="0" fontId="0" fillId="0" borderId="39" xfId="0" applyBorder="1"/>
    <xf numFmtId="166" fontId="11" fillId="0" borderId="126" xfId="0" applyNumberFormat="1" applyFont="1" applyBorder="1" applyAlignment="1">
      <alignment horizontal="right"/>
    </xf>
    <xf numFmtId="0" fontId="3" fillId="0" borderId="39" xfId="0" applyFont="1" applyBorder="1"/>
    <xf numFmtId="0" fontId="1" fillId="0" borderId="39" xfId="0" applyFont="1" applyBorder="1" applyAlignment="1">
      <alignment horizontal="center"/>
    </xf>
    <xf numFmtId="166" fontId="2" fillId="2" borderId="53" xfId="0" applyNumberFormat="1" applyFont="1" applyFill="1" applyBorder="1"/>
    <xf numFmtId="1" fontId="18" fillId="0" borderId="0" xfId="2" applyNumberFormat="1"/>
    <xf numFmtId="0" fontId="18" fillId="0" borderId="0" xfId="2" applyAlignment="1">
      <alignment horizontal="right"/>
    </xf>
    <xf numFmtId="166" fontId="22" fillId="0" borderId="6" xfId="1" applyNumberFormat="1" applyFont="1" applyBorder="1" applyAlignment="1" applyProtection="1">
      <alignment horizontal="center"/>
      <protection locked="0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0" fontId="8" fillId="0" borderId="120" xfId="1" applyFont="1" applyBorder="1" applyAlignment="1">
      <alignment horizontal="center"/>
    </xf>
    <xf numFmtId="164" fontId="2" fillId="3" borderId="55" xfId="0" applyNumberFormat="1" applyFont="1" applyFill="1" applyBorder="1" applyAlignment="1">
      <alignment horizontal="center"/>
    </xf>
    <xf numFmtId="0" fontId="11" fillId="0" borderId="0" xfId="0" applyFont="1"/>
    <xf numFmtId="0" fontId="52" fillId="0" borderId="0" xfId="0" applyFont="1" applyAlignment="1">
      <alignment horizontal="center"/>
    </xf>
    <xf numFmtId="2" fontId="22" fillId="0" borderId="103" xfId="1" applyNumberFormat="1" applyFont="1" applyBorder="1" applyAlignment="1" applyProtection="1">
      <alignment horizontal="center"/>
      <protection locked="0"/>
    </xf>
    <xf numFmtId="1" fontId="12" fillId="0" borderId="97" xfId="1" applyNumberFormat="1" applyFont="1" applyBorder="1" applyAlignment="1">
      <alignment horizontal="center"/>
    </xf>
    <xf numFmtId="0" fontId="12" fillId="6" borderId="15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1" fontId="52" fillId="5" borderId="12" xfId="0" applyNumberFormat="1" applyFont="1" applyFill="1" applyBorder="1" applyAlignment="1">
      <alignment horizontal="center"/>
    </xf>
    <xf numFmtId="1" fontId="52" fillId="5" borderId="23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14" fillId="0" borderId="88" xfId="0" applyFont="1" applyBorder="1"/>
    <xf numFmtId="0" fontId="13" fillId="0" borderId="88" xfId="0" applyFont="1" applyBorder="1" applyAlignment="1">
      <alignment horizontal="centerContinuous"/>
    </xf>
    <xf numFmtId="0" fontId="0" fillId="0" borderId="88" xfId="0" applyBorder="1"/>
    <xf numFmtId="0" fontId="14" fillId="0" borderId="38" xfId="0" applyFont="1" applyBorder="1"/>
    <xf numFmtId="0" fontId="13" fillId="0" borderId="38" xfId="0" applyFont="1" applyBorder="1" applyAlignment="1">
      <alignment horizontal="centerContinuous"/>
    </xf>
    <xf numFmtId="0" fontId="10" fillId="0" borderId="38" xfId="0" applyFont="1" applyBorder="1" applyAlignment="1">
      <alignment horizontal="center" vertical="center"/>
    </xf>
    <xf numFmtId="0" fontId="14" fillId="0" borderId="32" xfId="0" applyFont="1" applyBorder="1"/>
    <xf numFmtId="0" fontId="0" fillId="0" borderId="32" xfId="0" applyBorder="1"/>
    <xf numFmtId="0" fontId="0" fillId="0" borderId="132" xfId="0" applyBorder="1" applyAlignment="1">
      <alignment horizontal="center" vertical="center"/>
    </xf>
    <xf numFmtId="0" fontId="12" fillId="6" borderId="133" xfId="0" applyFont="1" applyFill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Continuous" vertical="center"/>
    </xf>
    <xf numFmtId="0" fontId="12" fillId="6" borderId="17" xfId="0" applyFont="1" applyFill="1" applyBorder="1" applyAlignment="1">
      <alignment horizontal="center" vertical="center"/>
    </xf>
    <xf numFmtId="0" fontId="25" fillId="6" borderId="134" xfId="1" applyFont="1" applyFill="1" applyBorder="1" applyAlignment="1">
      <alignment horizontal="center"/>
    </xf>
    <xf numFmtId="0" fontId="25" fillId="6" borderId="135" xfId="1" applyFont="1" applyFill="1" applyBorder="1" applyAlignment="1">
      <alignment horizontal="center"/>
    </xf>
    <xf numFmtId="0" fontId="0" fillId="0" borderId="136" xfId="0" applyBorder="1"/>
    <xf numFmtId="0" fontId="18" fillId="0" borderId="11" xfId="2" applyBorder="1"/>
    <xf numFmtId="0" fontId="9" fillId="0" borderId="12" xfId="2" applyFont="1" applyBorder="1" applyAlignment="1">
      <alignment horizontal="center"/>
    </xf>
    <xf numFmtId="1" fontId="10" fillId="5" borderId="12" xfId="0" applyNumberFormat="1" applyFont="1" applyFill="1" applyBorder="1" applyAlignment="1">
      <alignment horizontal="center"/>
    </xf>
    <xf numFmtId="1" fontId="25" fillId="0" borderId="137" xfId="1" applyNumberFormat="1" applyFont="1" applyBorder="1" applyAlignment="1">
      <alignment horizontal="center"/>
    </xf>
    <xf numFmtId="1" fontId="12" fillId="0" borderId="138" xfId="1" applyNumberFormat="1" applyFont="1" applyBorder="1" applyAlignment="1">
      <alignment horizontal="center"/>
    </xf>
    <xf numFmtId="0" fontId="22" fillId="0" borderId="140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74" xfId="1" applyFont="1" applyBorder="1" applyAlignment="1">
      <alignment horizontal="center"/>
    </xf>
    <xf numFmtId="0" fontId="22" fillId="0" borderId="78" xfId="1" applyFont="1" applyBorder="1" applyAlignment="1">
      <alignment horizontal="center"/>
    </xf>
    <xf numFmtId="0" fontId="25" fillId="6" borderId="143" xfId="1" applyFont="1" applyFill="1" applyBorder="1" applyAlignment="1">
      <alignment horizontal="center" vertical="center"/>
    </xf>
    <xf numFmtId="0" fontId="25" fillId="6" borderId="144" xfId="1" applyFont="1" applyFill="1" applyBorder="1" applyAlignment="1">
      <alignment horizontal="center" vertical="center"/>
    </xf>
    <xf numFmtId="0" fontId="22" fillId="0" borderId="91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92" xfId="1" applyFont="1" applyBorder="1" applyAlignment="1">
      <alignment horizontal="center"/>
    </xf>
    <xf numFmtId="0" fontId="22" fillId="0" borderId="130" xfId="1" applyFont="1" applyBorder="1" applyAlignment="1">
      <alignment horizontal="center"/>
    </xf>
    <xf numFmtId="0" fontId="22" fillId="0" borderId="131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2" fillId="0" borderId="142" xfId="1" applyFont="1" applyBorder="1" applyAlignment="1">
      <alignment horizontal="center"/>
    </xf>
    <xf numFmtId="0" fontId="22" fillId="0" borderId="89" xfId="1" applyFont="1" applyBorder="1" applyAlignment="1">
      <alignment horizontal="center"/>
    </xf>
    <xf numFmtId="1" fontId="12" fillId="0" borderId="139" xfId="1" applyNumberFormat="1" applyFont="1" applyBorder="1" applyAlignment="1">
      <alignment horizontal="center"/>
    </xf>
    <xf numFmtId="2" fontId="22" fillId="0" borderId="59" xfId="1" applyNumberFormat="1" applyFont="1" applyBorder="1" applyAlignment="1" applyProtection="1">
      <alignment horizontal="center"/>
      <protection locked="0"/>
    </xf>
    <xf numFmtId="2" fontId="22" fillId="0" borderId="7" xfId="1" applyNumberFormat="1" applyFont="1" applyBorder="1" applyAlignment="1" applyProtection="1">
      <alignment horizontal="center"/>
      <protection locked="0"/>
    </xf>
    <xf numFmtId="2" fontId="22" fillId="0" borderId="56" xfId="1" applyNumberFormat="1" applyFont="1" applyBorder="1" applyAlignment="1" applyProtection="1">
      <alignment horizontal="center"/>
      <protection locked="0"/>
    </xf>
    <xf numFmtId="166" fontId="22" fillId="0" borderId="91" xfId="1" applyNumberFormat="1" applyFont="1" applyBorder="1" applyAlignment="1" applyProtection="1">
      <alignment horizontal="center"/>
      <protection locked="0"/>
    </xf>
    <xf numFmtId="166" fontId="22" fillId="0" borderId="151" xfId="1" applyNumberFormat="1" applyFont="1" applyBorder="1" applyAlignment="1" applyProtection="1">
      <alignment horizontal="center"/>
      <protection locked="0"/>
    </xf>
    <xf numFmtId="166" fontId="22" fillId="0" borderId="92" xfId="1" applyNumberFormat="1" applyFont="1" applyBorder="1" applyAlignment="1" applyProtection="1">
      <alignment horizontal="center"/>
      <protection locked="0"/>
    </xf>
    <xf numFmtId="166" fontId="25" fillId="0" borderId="147" xfId="1" applyNumberFormat="1" applyFont="1" applyBorder="1" applyAlignment="1" applyProtection="1">
      <alignment horizontal="center"/>
      <protection locked="0"/>
    </xf>
    <xf numFmtId="166" fontId="25" fillId="0" borderId="105" xfId="1" applyNumberFormat="1" applyFont="1" applyBorder="1" applyAlignment="1" applyProtection="1">
      <alignment horizontal="center"/>
      <protection locked="0"/>
    </xf>
    <xf numFmtId="166" fontId="25" fillId="0" borderId="152" xfId="1" applyNumberFormat="1" applyFont="1" applyBorder="1" applyAlignment="1" applyProtection="1">
      <alignment horizontal="center"/>
      <protection locked="0"/>
    </xf>
    <xf numFmtId="166" fontId="22" fillId="0" borderId="153" xfId="1" applyNumberFormat="1" applyFont="1" applyBorder="1" applyAlignment="1" applyProtection="1">
      <alignment horizontal="center"/>
      <protection locked="0"/>
    </xf>
    <xf numFmtId="166" fontId="22" fillId="0" borderId="129" xfId="1" applyNumberFormat="1" applyFont="1" applyBorder="1" applyAlignment="1" applyProtection="1">
      <alignment horizontal="center"/>
      <protection locked="0"/>
    </xf>
    <xf numFmtId="166" fontId="22" fillId="0" borderId="147" xfId="1" applyNumberFormat="1" applyFont="1" applyBorder="1" applyAlignment="1" applyProtection="1">
      <alignment horizontal="center"/>
      <protection locked="0"/>
    </xf>
    <xf numFmtId="166" fontId="22" fillId="0" borderId="152" xfId="1" applyNumberFormat="1" applyFont="1" applyBorder="1" applyAlignment="1" applyProtection="1">
      <alignment horizontal="center"/>
      <protection locked="0"/>
    </xf>
    <xf numFmtId="166" fontId="22" fillId="0" borderId="141" xfId="1" applyNumberFormat="1" applyFont="1" applyBorder="1" applyAlignment="1" applyProtection="1">
      <alignment horizontal="center"/>
      <protection locked="0"/>
    </xf>
    <xf numFmtId="166" fontId="22" fillId="0" borderId="148" xfId="1" applyNumberFormat="1" applyFont="1" applyBorder="1" applyAlignment="1" applyProtection="1">
      <alignment horizontal="center"/>
      <protection locked="0"/>
    </xf>
    <xf numFmtId="166" fontId="22" fillId="0" borderId="154" xfId="1" applyNumberFormat="1" applyFont="1" applyBorder="1" applyAlignment="1" applyProtection="1">
      <alignment horizontal="center"/>
      <protection locked="0"/>
    </xf>
    <xf numFmtId="166" fontId="22" fillId="0" borderId="60" xfId="1" applyNumberFormat="1" applyFont="1" applyBorder="1" applyAlignment="1" applyProtection="1">
      <alignment horizontal="center"/>
      <protection locked="0"/>
    </xf>
    <xf numFmtId="166" fontId="22" fillId="0" borderId="9" xfId="1" applyNumberFormat="1" applyFont="1" applyBorder="1" applyAlignment="1" applyProtection="1">
      <alignment horizontal="center"/>
      <protection locked="0"/>
    </xf>
    <xf numFmtId="166" fontId="22" fillId="0" borderId="155" xfId="1" applyNumberFormat="1" applyFont="1" applyBorder="1" applyAlignment="1" applyProtection="1">
      <alignment horizontal="center"/>
      <protection locked="0"/>
    </xf>
    <xf numFmtId="166" fontId="25" fillId="0" borderId="60" xfId="1" applyNumberFormat="1" applyFont="1" applyBorder="1" applyAlignment="1" applyProtection="1">
      <alignment horizontal="center"/>
      <protection locked="0"/>
    </xf>
    <xf numFmtId="166" fontId="25" fillId="0" borderId="9" xfId="1" applyNumberFormat="1" applyFont="1" applyBorder="1" applyAlignment="1" applyProtection="1">
      <alignment horizontal="center"/>
      <protection locked="0"/>
    </xf>
    <xf numFmtId="166" fontId="25" fillId="0" borderId="155" xfId="1" applyNumberFormat="1" applyFont="1" applyBorder="1" applyAlignment="1" applyProtection="1">
      <alignment horizontal="center"/>
      <protection locked="0"/>
    </xf>
    <xf numFmtId="166" fontId="25" fillId="0" borderId="33" xfId="1" applyNumberFormat="1" applyFont="1" applyBorder="1" applyAlignment="1" applyProtection="1">
      <alignment horizontal="center"/>
      <protection locked="0"/>
    </xf>
    <xf numFmtId="166" fontId="22" fillId="0" borderId="27" xfId="1" applyNumberFormat="1" applyFont="1" applyBorder="1" applyAlignment="1" applyProtection="1">
      <alignment horizontal="center"/>
      <protection locked="0"/>
    </xf>
    <xf numFmtId="166" fontId="22" fillId="0" borderId="46" xfId="1" applyNumberFormat="1" applyFont="1" applyBorder="1" applyAlignment="1" applyProtection="1">
      <alignment horizontal="center"/>
      <protection locked="0"/>
    </xf>
    <xf numFmtId="166" fontId="22" fillId="0" borderId="150" xfId="1" applyNumberFormat="1" applyFont="1" applyBorder="1" applyAlignment="1" applyProtection="1">
      <alignment horizontal="center"/>
      <protection locked="0"/>
    </xf>
    <xf numFmtId="166" fontId="22" fillId="0" borderId="33" xfId="1" applyNumberFormat="1" applyFont="1" applyBorder="1" applyAlignment="1" applyProtection="1">
      <alignment horizontal="center"/>
      <protection locked="0"/>
    </xf>
    <xf numFmtId="0" fontId="22" fillId="0" borderId="9" xfId="1" applyFont="1" applyBorder="1" applyAlignment="1">
      <alignment horizontal="center"/>
    </xf>
    <xf numFmtId="0" fontId="22" fillId="0" borderId="157" xfId="1" applyFont="1" applyBorder="1" applyAlignment="1">
      <alignment horizontal="center"/>
    </xf>
    <xf numFmtId="166" fontId="22" fillId="0" borderId="107" xfId="1" applyNumberFormat="1" applyFont="1" applyBorder="1" applyAlignment="1" applyProtection="1">
      <alignment horizontal="center"/>
      <protection locked="0"/>
    </xf>
    <xf numFmtId="0" fontId="22" fillId="0" borderId="159" xfId="1" applyFont="1" applyBorder="1" applyAlignment="1">
      <alignment horizontal="center"/>
    </xf>
    <xf numFmtId="0" fontId="22" fillId="0" borderId="160" xfId="1" applyFont="1" applyBorder="1" applyAlignment="1">
      <alignment horizontal="center"/>
    </xf>
    <xf numFmtId="166" fontId="25" fillId="0" borderId="154" xfId="1" applyNumberFormat="1" applyFont="1" applyBorder="1" applyAlignment="1" applyProtection="1">
      <alignment horizontal="center"/>
      <protection locked="0"/>
    </xf>
    <xf numFmtId="0" fontId="22" fillId="0" borderId="161" xfId="1" applyFont="1" applyBorder="1" applyAlignment="1">
      <alignment horizontal="center"/>
    </xf>
    <xf numFmtId="0" fontId="25" fillId="6" borderId="74" xfId="1" applyFont="1" applyFill="1" applyBorder="1"/>
    <xf numFmtId="0" fontId="25" fillId="6" borderId="162" xfId="1" applyFont="1" applyFill="1" applyBorder="1" applyAlignment="1">
      <alignment horizontal="center" vertical="center"/>
    </xf>
    <xf numFmtId="0" fontId="25" fillId="6" borderId="164" xfId="1" applyFont="1" applyFill="1" applyBorder="1" applyAlignment="1">
      <alignment horizontal="center" vertical="center"/>
    </xf>
    <xf numFmtId="0" fontId="25" fillId="6" borderId="163" xfId="1" applyFont="1" applyFill="1" applyBorder="1" applyAlignment="1">
      <alignment horizontal="center" vertical="center"/>
    </xf>
    <xf numFmtId="0" fontId="12" fillId="6" borderId="165" xfId="1" applyFont="1" applyFill="1" applyBorder="1"/>
    <xf numFmtId="2" fontId="26" fillId="6" borderId="163" xfId="1" applyNumberFormat="1" applyFont="1" applyFill="1" applyBorder="1" applyAlignment="1">
      <alignment horizontal="center"/>
    </xf>
    <xf numFmtId="0" fontId="26" fillId="6" borderId="163" xfId="1" applyFont="1" applyFill="1" applyBorder="1" applyAlignment="1">
      <alignment horizontal="center"/>
    </xf>
    <xf numFmtId="0" fontId="25" fillId="6" borderId="150" xfId="1" applyFont="1" applyFill="1" applyBorder="1" applyAlignment="1">
      <alignment horizontal="center" vertical="center"/>
    </xf>
    <xf numFmtId="0" fontId="25" fillId="6" borderId="57" xfId="1" applyFont="1" applyFill="1" applyBorder="1" applyAlignment="1">
      <alignment horizontal="center" vertical="center"/>
    </xf>
    <xf numFmtId="2" fontId="58" fillId="6" borderId="69" xfId="1" applyNumberFormat="1" applyFont="1" applyFill="1" applyBorder="1" applyAlignment="1">
      <alignment horizontal="center"/>
    </xf>
    <xf numFmtId="0" fontId="58" fillId="6" borderId="69" xfId="1" applyFont="1" applyFill="1" applyBorder="1" applyAlignment="1">
      <alignment horizontal="center"/>
    </xf>
    <xf numFmtId="1" fontId="58" fillId="6" borderId="69" xfId="1" applyNumberFormat="1" applyFont="1" applyFill="1" applyBorder="1" applyAlignment="1">
      <alignment horizontal="center"/>
    </xf>
    <xf numFmtId="0" fontId="47" fillId="36" borderId="90" xfId="1" applyFont="1" applyFill="1" applyBorder="1" applyAlignment="1">
      <alignment horizontal="center"/>
    </xf>
    <xf numFmtId="0" fontId="47" fillId="36" borderId="30" xfId="1" applyFont="1" applyFill="1" applyBorder="1" applyAlignment="1">
      <alignment horizontal="center"/>
    </xf>
    <xf numFmtId="0" fontId="47" fillId="36" borderId="55" xfId="1" applyFont="1" applyFill="1" applyBorder="1" applyAlignment="1">
      <alignment horizontal="center"/>
    </xf>
    <xf numFmtId="0" fontId="47" fillId="36" borderId="118" xfId="1" applyFont="1" applyFill="1" applyBorder="1" applyAlignment="1">
      <alignment horizontal="center"/>
    </xf>
    <xf numFmtId="0" fontId="47" fillId="36" borderId="117" xfId="1" applyFont="1" applyFill="1" applyBorder="1" applyAlignment="1">
      <alignment horizontal="center"/>
    </xf>
    <xf numFmtId="0" fontId="47" fillId="36" borderId="65" xfId="1" applyFont="1" applyFill="1" applyBorder="1" applyAlignment="1">
      <alignment horizontal="center"/>
    </xf>
    <xf numFmtId="0" fontId="47" fillId="36" borderId="8" xfId="1" applyFont="1" applyFill="1" applyBorder="1" applyAlignment="1">
      <alignment horizontal="center"/>
    </xf>
    <xf numFmtId="1" fontId="47" fillId="36" borderId="65" xfId="1" applyNumberFormat="1" applyFont="1" applyFill="1" applyBorder="1" applyAlignment="1">
      <alignment horizontal="center"/>
    </xf>
    <xf numFmtId="1" fontId="47" fillId="36" borderId="8" xfId="1" applyNumberFormat="1" applyFont="1" applyFill="1" applyBorder="1" applyAlignment="1">
      <alignment horizontal="center"/>
    </xf>
    <xf numFmtId="1" fontId="47" fillId="36" borderId="118" xfId="1" applyNumberFormat="1" applyFont="1" applyFill="1" applyBorder="1" applyAlignment="1">
      <alignment horizontal="center"/>
    </xf>
    <xf numFmtId="1" fontId="47" fillId="36" borderId="30" xfId="1" applyNumberFormat="1" applyFont="1" applyFill="1" applyBorder="1" applyAlignment="1">
      <alignment horizontal="center"/>
    </xf>
    <xf numFmtId="1" fontId="47" fillId="36" borderId="117" xfId="1" applyNumberFormat="1" applyFont="1" applyFill="1" applyBorder="1" applyAlignment="1">
      <alignment horizontal="center"/>
    </xf>
    <xf numFmtId="1" fontId="47" fillId="36" borderId="90" xfId="1" applyNumberFormat="1" applyFont="1" applyFill="1" applyBorder="1" applyAlignment="1">
      <alignment horizontal="center"/>
    </xf>
    <xf numFmtId="1" fontId="47" fillId="36" borderId="55" xfId="1" applyNumberFormat="1" applyFont="1" applyFill="1" applyBorder="1" applyAlignment="1">
      <alignment horizontal="center"/>
    </xf>
    <xf numFmtId="1" fontId="47" fillId="36" borderId="90" xfId="1" applyNumberFormat="1" applyFont="1" applyFill="1" applyBorder="1" applyAlignment="1" applyProtection="1">
      <alignment horizontal="center"/>
      <protection locked="0"/>
    </xf>
    <xf numFmtId="1" fontId="47" fillId="36" borderId="8" xfId="1" applyNumberFormat="1" applyFont="1" applyFill="1" applyBorder="1" applyAlignment="1" applyProtection="1">
      <alignment horizontal="center"/>
      <protection locked="0"/>
    </xf>
    <xf numFmtId="1" fontId="47" fillId="36" borderId="118" xfId="1" applyNumberFormat="1" applyFont="1" applyFill="1" applyBorder="1" applyAlignment="1" applyProtection="1">
      <alignment horizontal="center"/>
      <protection locked="0"/>
    </xf>
    <xf numFmtId="1" fontId="47" fillId="36" borderId="117" xfId="1" applyNumberFormat="1" applyFont="1" applyFill="1" applyBorder="1" applyAlignment="1" applyProtection="1">
      <alignment horizontal="center"/>
      <protection locked="0"/>
    </xf>
    <xf numFmtId="1" fontId="47" fillId="36" borderId="65" xfId="1" applyNumberFormat="1" applyFont="1" applyFill="1" applyBorder="1" applyAlignment="1" applyProtection="1">
      <alignment horizontal="center"/>
      <protection locked="0"/>
    </xf>
    <xf numFmtId="1" fontId="47" fillId="36" borderId="156" xfId="1" applyNumberFormat="1" applyFont="1" applyFill="1" applyBorder="1" applyAlignment="1" applyProtection="1">
      <alignment horizontal="center"/>
      <protection locked="0"/>
    </xf>
    <xf numFmtId="1" fontId="47" fillId="36" borderId="30" xfId="1" applyNumberFormat="1" applyFont="1" applyFill="1" applyBorder="1" applyAlignment="1" applyProtection="1">
      <alignment horizontal="center"/>
      <protection locked="0"/>
    </xf>
    <xf numFmtId="0" fontId="25" fillId="6" borderId="69" xfId="1" applyFont="1" applyFill="1" applyBorder="1" applyAlignment="1">
      <alignment horizontal="center"/>
    </xf>
    <xf numFmtId="166" fontId="25" fillId="37" borderId="59" xfId="1" applyNumberFormat="1" applyFont="1" applyFill="1" applyBorder="1" applyAlignment="1" applyProtection="1">
      <alignment horizontal="center"/>
      <protection locked="0"/>
    </xf>
    <xf numFmtId="1" fontId="25" fillId="37" borderId="104" xfId="1" applyNumberFormat="1" applyFont="1" applyFill="1" applyBorder="1" applyAlignment="1">
      <alignment horizontal="center"/>
    </xf>
    <xf numFmtId="0" fontId="22" fillId="37" borderId="167" xfId="1" applyFont="1" applyFill="1" applyBorder="1" applyAlignment="1">
      <alignment horizontal="center"/>
    </xf>
    <xf numFmtId="0" fontId="22" fillId="37" borderId="67" xfId="1" applyFont="1" applyFill="1" applyBorder="1" applyAlignment="1">
      <alignment horizontal="center"/>
    </xf>
    <xf numFmtId="1" fontId="22" fillId="37" borderId="167" xfId="1" applyNumberFormat="1" applyFont="1" applyFill="1" applyBorder="1" applyAlignment="1">
      <alignment horizontal="center"/>
    </xf>
    <xf numFmtId="1" fontId="22" fillId="37" borderId="74" xfId="1" applyNumberFormat="1" applyFont="1" applyFill="1" applyBorder="1" applyAlignment="1">
      <alignment horizontal="center"/>
    </xf>
    <xf numFmtId="0" fontId="22" fillId="37" borderId="166" xfId="1" applyFont="1" applyFill="1" applyBorder="1" applyAlignment="1">
      <alignment horizontal="center"/>
    </xf>
    <xf numFmtId="0" fontId="22" fillId="37" borderId="145" xfId="1" applyFont="1" applyFill="1" applyBorder="1" applyAlignment="1">
      <alignment horizontal="center"/>
    </xf>
    <xf numFmtId="166" fontId="25" fillId="37" borderId="145" xfId="1" applyNumberFormat="1" applyFont="1" applyFill="1" applyBorder="1" applyAlignment="1" applyProtection="1">
      <alignment horizontal="center"/>
      <protection locked="0"/>
    </xf>
    <xf numFmtId="1" fontId="25" fillId="37" borderId="169" xfId="1" applyNumberFormat="1" applyFont="1" applyFill="1" applyBorder="1" applyAlignment="1">
      <alignment horizontal="center"/>
    </xf>
    <xf numFmtId="1" fontId="22" fillId="37" borderId="166" xfId="1" applyNumberFormat="1" applyFont="1" applyFill="1" applyBorder="1" applyAlignment="1">
      <alignment horizontal="center"/>
    </xf>
    <xf numFmtId="1" fontId="22" fillId="37" borderId="138" xfId="1" applyNumberFormat="1" applyFont="1" applyFill="1" applyBorder="1" applyAlignment="1">
      <alignment horizontal="center"/>
    </xf>
    <xf numFmtId="1" fontId="25" fillId="37" borderId="170" xfId="1" applyNumberFormat="1" applyFont="1" applyFill="1" applyBorder="1" applyAlignment="1">
      <alignment horizontal="center"/>
    </xf>
    <xf numFmtId="166" fontId="22" fillId="37" borderId="147" xfId="1" applyNumberFormat="1" applyFont="1" applyFill="1" applyBorder="1" applyAlignment="1" applyProtection="1">
      <alignment horizontal="center"/>
      <protection locked="0"/>
    </xf>
    <xf numFmtId="166" fontId="22" fillId="37" borderId="146" xfId="1" applyNumberFormat="1" applyFont="1" applyFill="1" applyBorder="1" applyAlignment="1" applyProtection="1">
      <alignment horizontal="center"/>
      <protection locked="0"/>
    </xf>
    <xf numFmtId="1" fontId="25" fillId="37" borderId="104" xfId="1" applyNumberFormat="1" applyFont="1" applyFill="1" applyBorder="1" applyAlignment="1" applyProtection="1">
      <alignment horizontal="center"/>
      <protection locked="0"/>
    </xf>
    <xf numFmtId="1" fontId="25" fillId="37" borderId="169" xfId="1" applyNumberFormat="1" applyFont="1" applyFill="1" applyBorder="1" applyAlignment="1" applyProtection="1">
      <alignment horizontal="center"/>
      <protection locked="0"/>
    </xf>
    <xf numFmtId="166" fontId="25" fillId="37" borderId="168" xfId="1" applyNumberFormat="1" applyFont="1" applyFill="1" applyBorder="1" applyAlignment="1" applyProtection="1">
      <alignment horizontal="center"/>
      <protection locked="0"/>
    </xf>
    <xf numFmtId="166" fontId="25" fillId="37" borderId="166" xfId="1" applyNumberFormat="1" applyFont="1" applyFill="1" applyBorder="1" applyAlignment="1" applyProtection="1">
      <alignment horizontal="center"/>
      <protection locked="0"/>
    </xf>
    <xf numFmtId="2" fontId="22" fillId="0" borderId="60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/>
    </xf>
    <xf numFmtId="2" fontId="22" fillId="0" borderId="21" xfId="1" applyNumberFormat="1" applyFont="1" applyBorder="1" applyAlignment="1">
      <alignment horizontal="center"/>
    </xf>
    <xf numFmtId="2" fontId="22" fillId="0" borderId="54" xfId="1" applyNumberFormat="1" applyFont="1" applyBorder="1" applyAlignment="1">
      <alignment horizontal="center"/>
    </xf>
    <xf numFmtId="2" fontId="25" fillId="0" borderId="21" xfId="0" applyNumberFormat="1" applyFont="1" applyBorder="1" applyAlignment="1">
      <alignment horizontal="center" vertical="center" wrapText="1"/>
    </xf>
    <xf numFmtId="2" fontId="25" fillId="0" borderId="33" xfId="0" applyNumberFormat="1" applyFont="1" applyBorder="1" applyAlignment="1">
      <alignment horizontal="center" vertical="center" wrapText="1"/>
    </xf>
    <xf numFmtId="2" fontId="22" fillId="0" borderId="150" xfId="1" applyNumberFormat="1" applyFont="1" applyBorder="1" applyAlignment="1">
      <alignment horizontal="center" vertical="center"/>
    </xf>
    <xf numFmtId="2" fontId="22" fillId="0" borderId="9" xfId="1" applyNumberFormat="1" applyFont="1" applyBorder="1" applyAlignment="1">
      <alignment horizontal="center" vertical="center"/>
    </xf>
    <xf numFmtId="2" fontId="22" fillId="0" borderId="57" xfId="1" applyNumberFormat="1" applyFont="1" applyBorder="1" applyAlignment="1">
      <alignment horizontal="center" vertical="center"/>
    </xf>
    <xf numFmtId="2" fontId="22" fillId="0" borderId="33" xfId="1" applyNumberFormat="1" applyFont="1" applyBorder="1" applyAlignment="1">
      <alignment horizontal="center" vertical="center"/>
    </xf>
    <xf numFmtId="2" fontId="25" fillId="0" borderId="60" xfId="2" applyNumberFormat="1" applyFont="1" applyBorder="1" applyAlignment="1">
      <alignment horizontal="center"/>
    </xf>
    <xf numFmtId="2" fontId="25" fillId="0" borderId="9" xfId="2" applyNumberFormat="1" applyFont="1" applyBorder="1" applyAlignment="1">
      <alignment horizontal="center"/>
    </xf>
    <xf numFmtId="2" fontId="25" fillId="0" borderId="54" xfId="2" applyNumberFormat="1" applyFont="1" applyBorder="1" applyAlignment="1">
      <alignment horizontal="center"/>
    </xf>
    <xf numFmtId="2" fontId="22" fillId="0" borderId="46" xfId="1" applyNumberFormat="1" applyFont="1" applyBorder="1" applyAlignment="1">
      <alignment horizontal="center"/>
    </xf>
    <xf numFmtId="2" fontId="25" fillId="0" borderId="21" xfId="2" applyNumberFormat="1" applyFont="1" applyBorder="1" applyAlignment="1">
      <alignment horizontal="center"/>
    </xf>
    <xf numFmtId="2" fontId="25" fillId="0" borderId="34" xfId="2" applyNumberFormat="1" applyFont="1" applyBorder="1" applyAlignment="1">
      <alignment horizontal="center"/>
    </xf>
    <xf numFmtId="2" fontId="25" fillId="0" borderId="27" xfId="2" applyNumberFormat="1" applyFont="1" applyBorder="1" applyAlignment="1">
      <alignment horizontal="center"/>
    </xf>
    <xf numFmtId="2" fontId="25" fillId="0" borderId="33" xfId="2" applyNumberFormat="1" applyFont="1" applyBorder="1" applyAlignment="1">
      <alignment horizontal="center"/>
    </xf>
    <xf numFmtId="2" fontId="22" fillId="0" borderId="67" xfId="1" applyNumberFormat="1" applyFont="1" applyBorder="1" applyAlignment="1" applyProtection="1">
      <alignment horizontal="center"/>
      <protection locked="0"/>
    </xf>
    <xf numFmtId="2" fontId="22" fillId="0" borderId="33" xfId="1" applyNumberFormat="1" applyFont="1" applyBorder="1" applyAlignment="1">
      <alignment horizontal="center"/>
    </xf>
    <xf numFmtId="2" fontId="22" fillId="0" borderId="34" xfId="1" applyNumberFormat="1" applyFont="1" applyBorder="1" applyAlignment="1">
      <alignment horizontal="center"/>
    </xf>
    <xf numFmtId="2" fontId="22" fillId="0" borderId="27" xfId="1" applyNumberFormat="1" applyFont="1" applyBorder="1" applyAlignment="1">
      <alignment horizontal="center"/>
    </xf>
    <xf numFmtId="2" fontId="22" fillId="0" borderId="27" xfId="1" applyNumberFormat="1" applyFont="1" applyBorder="1" applyAlignment="1">
      <alignment horizontal="center" vertical="center"/>
    </xf>
    <xf numFmtId="2" fontId="22" fillId="0" borderId="54" xfId="1" applyNumberFormat="1" applyFont="1" applyBorder="1" applyAlignment="1">
      <alignment horizontal="center" vertical="center"/>
    </xf>
    <xf numFmtId="0" fontId="22" fillId="38" borderId="98" xfId="1" applyFont="1" applyFill="1" applyBorder="1" applyAlignment="1">
      <alignment horizontal="center"/>
    </xf>
    <xf numFmtId="0" fontId="22" fillId="38" borderId="125" xfId="1" applyFont="1" applyFill="1" applyBorder="1" applyAlignment="1">
      <alignment horizontal="center"/>
    </xf>
    <xf numFmtId="1" fontId="22" fillId="38" borderId="95" xfId="1" applyNumberFormat="1" applyFont="1" applyFill="1" applyBorder="1" applyAlignment="1">
      <alignment horizontal="center"/>
    </xf>
    <xf numFmtId="1" fontId="22" fillId="38" borderId="94" xfId="1" applyNumberFormat="1" applyFont="1" applyFill="1" applyBorder="1" applyAlignment="1">
      <alignment horizontal="center"/>
    </xf>
    <xf numFmtId="0" fontId="22" fillId="38" borderId="95" xfId="1" applyFont="1" applyFill="1" applyBorder="1" applyAlignment="1">
      <alignment horizontal="center"/>
    </xf>
    <xf numFmtId="0" fontId="22" fillId="38" borderId="94" xfId="1" applyFont="1" applyFill="1" applyBorder="1" applyAlignment="1">
      <alignment horizontal="center"/>
    </xf>
    <xf numFmtId="0" fontId="22" fillId="38" borderId="95" xfId="1" applyFont="1" applyFill="1" applyBorder="1" applyAlignment="1" applyProtection="1">
      <alignment horizontal="center"/>
      <protection locked="0"/>
    </xf>
    <xf numFmtId="0" fontId="22" fillId="38" borderId="94" xfId="1" applyFont="1" applyFill="1" applyBorder="1" applyAlignment="1" applyProtection="1">
      <alignment horizontal="center"/>
      <protection locked="0"/>
    </xf>
    <xf numFmtId="2" fontId="22" fillId="0" borderId="124" xfId="1" applyNumberFormat="1" applyFont="1" applyBorder="1" applyAlignment="1">
      <alignment horizontal="center"/>
    </xf>
    <xf numFmtId="2" fontId="22" fillId="0" borderId="171" xfId="1" applyNumberFormat="1" applyFont="1" applyBorder="1" applyAlignment="1" applyProtection="1">
      <alignment horizontal="center"/>
      <protection locked="0"/>
    </xf>
    <xf numFmtId="166" fontId="11" fillId="0" borderId="10" xfId="0" applyNumberFormat="1" applyFont="1" applyBorder="1" applyAlignment="1">
      <alignment horizontal="right"/>
    </xf>
    <xf numFmtId="166" fontId="11" fillId="0" borderId="11" xfId="0" applyNumberFormat="1" applyFont="1" applyBorder="1" applyAlignment="1">
      <alignment horizontal="right"/>
    </xf>
    <xf numFmtId="1" fontId="0" fillId="0" borderId="0" xfId="0" applyNumberFormat="1" applyAlignment="1">
      <alignment horizontal="center" vertical="center"/>
    </xf>
    <xf numFmtId="0" fontId="22" fillId="0" borderId="172" xfId="1" applyFont="1" applyBorder="1" applyAlignment="1">
      <alignment horizontal="center"/>
    </xf>
    <xf numFmtId="2" fontId="26" fillId="30" borderId="173" xfId="1" applyNumberFormat="1" applyFont="1" applyFill="1" applyBorder="1" applyAlignment="1">
      <alignment horizontal="center"/>
    </xf>
    <xf numFmtId="0" fontId="26" fillId="30" borderId="173" xfId="1" applyFont="1" applyFill="1" applyBorder="1" applyAlignment="1">
      <alignment horizontal="center"/>
    </xf>
    <xf numFmtId="1" fontId="26" fillId="30" borderId="173" xfId="1" applyNumberFormat="1" applyFont="1" applyFill="1" applyBorder="1" applyAlignment="1">
      <alignment horizontal="center"/>
    </xf>
    <xf numFmtId="0" fontId="22" fillId="0" borderId="60" xfId="1" applyFont="1" applyBorder="1" applyAlignment="1">
      <alignment horizontal="center"/>
    </xf>
    <xf numFmtId="0" fontId="22" fillId="0" borderId="54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46" xfId="1" applyFont="1" applyBorder="1" applyAlignment="1">
      <alignment horizontal="center"/>
    </xf>
    <xf numFmtId="166" fontId="22" fillId="0" borderId="54" xfId="1" applyNumberFormat="1" applyFont="1" applyBorder="1" applyAlignment="1" applyProtection="1">
      <alignment horizontal="center"/>
      <protection locked="0"/>
    </xf>
    <xf numFmtId="166" fontId="25" fillId="0" borderId="27" xfId="0" applyNumberFormat="1" applyFont="1" applyBorder="1" applyAlignment="1">
      <alignment horizontal="center"/>
    </xf>
    <xf numFmtId="166" fontId="25" fillId="0" borderId="9" xfId="0" applyNumberFormat="1" applyFont="1" applyBorder="1" applyAlignment="1">
      <alignment horizontal="center"/>
    </xf>
    <xf numFmtId="166" fontId="25" fillId="0" borderId="54" xfId="0" applyNumberFormat="1" applyFont="1" applyBorder="1" applyAlignment="1">
      <alignment horizontal="center"/>
    </xf>
    <xf numFmtId="166" fontId="22" fillId="0" borderId="57" xfId="1" applyNumberFormat="1" applyFont="1" applyBorder="1" applyAlignment="1" applyProtection="1">
      <alignment horizontal="center"/>
      <protection locked="0"/>
    </xf>
    <xf numFmtId="166" fontId="25" fillId="0" borderId="60" xfId="0" applyNumberFormat="1" applyFont="1" applyBorder="1" applyAlignment="1">
      <alignment horizontal="center"/>
    </xf>
    <xf numFmtId="166" fontId="25" fillId="0" borderId="66" xfId="0" applyNumberFormat="1" applyFont="1" applyBorder="1" applyAlignment="1">
      <alignment horizontal="center"/>
    </xf>
    <xf numFmtId="166" fontId="25" fillId="0" borderId="27" xfId="1" applyNumberFormat="1" applyFont="1" applyBorder="1" applyAlignment="1" applyProtection="1">
      <alignment horizontal="center"/>
      <protection locked="0"/>
    </xf>
    <xf numFmtId="166" fontId="25" fillId="0" borderId="46" xfId="1" applyNumberFormat="1" applyFont="1" applyBorder="1" applyAlignment="1" applyProtection="1">
      <alignment horizontal="center"/>
      <protection locked="0"/>
    </xf>
    <xf numFmtId="166" fontId="22" fillId="0" borderId="21" xfId="1" applyNumberFormat="1" applyFont="1" applyBorder="1" applyAlignment="1" applyProtection="1">
      <alignment horizontal="center"/>
      <protection locked="0"/>
    </xf>
    <xf numFmtId="166" fontId="25" fillId="0" borderId="60" xfId="2" applyNumberFormat="1" applyFont="1" applyBorder="1" applyAlignment="1">
      <alignment horizontal="center"/>
    </xf>
    <xf numFmtId="166" fontId="25" fillId="0" borderId="9" xfId="2" applyNumberFormat="1" applyFont="1" applyBorder="1" applyAlignment="1">
      <alignment horizontal="center"/>
    </xf>
    <xf numFmtId="166" fontId="25" fillId="0" borderId="155" xfId="2" applyNumberFormat="1" applyFont="1" applyBorder="1" applyAlignment="1">
      <alignment horizontal="center"/>
    </xf>
    <xf numFmtId="166" fontId="25" fillId="0" borderId="27" xfId="2" applyNumberFormat="1" applyFont="1" applyBorder="1" applyAlignment="1">
      <alignment horizontal="center"/>
    </xf>
    <xf numFmtId="166" fontId="25" fillId="0" borderId="54" xfId="2" applyNumberFormat="1" applyFont="1" applyBorder="1" applyAlignment="1">
      <alignment horizontal="center" vertical="center"/>
    </xf>
    <xf numFmtId="166" fontId="25" fillId="0" borderId="27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5" fillId="0" borderId="46" xfId="2" applyNumberFormat="1" applyFont="1" applyBorder="1" applyAlignment="1">
      <alignment horizontal="center" vertical="center"/>
    </xf>
    <xf numFmtId="166" fontId="25" fillId="0" borderId="21" xfId="2" applyNumberFormat="1" applyFont="1" applyBorder="1" applyAlignment="1">
      <alignment horizontal="center" vertical="center"/>
    </xf>
    <xf numFmtId="166" fontId="25" fillId="0" borderId="57" xfId="2" applyNumberFormat="1" applyFont="1" applyBorder="1" applyAlignment="1">
      <alignment horizontal="center" vertical="center"/>
    </xf>
    <xf numFmtId="166" fontId="22" fillId="0" borderId="60" xfId="1" applyNumberFormat="1" applyFont="1" applyBorder="1" applyAlignment="1" applyProtection="1">
      <alignment horizontal="center" vertical="center"/>
      <protection locked="0"/>
    </xf>
    <xf numFmtId="166" fontId="22" fillId="0" borderId="9" xfId="1" applyNumberFormat="1" applyFont="1" applyBorder="1" applyAlignment="1" applyProtection="1">
      <alignment horizontal="center" vertical="center"/>
      <protection locked="0"/>
    </xf>
    <xf numFmtId="166" fontId="22" fillId="0" borderId="155" xfId="1" applyNumberFormat="1" applyFont="1" applyBorder="1" applyAlignment="1" applyProtection="1">
      <alignment horizontal="center" vertical="center"/>
      <protection locked="0"/>
    </xf>
    <xf numFmtId="166" fontId="22" fillId="0" borderId="46" xfId="1" applyNumberFormat="1" applyFont="1" applyBorder="1" applyAlignment="1" applyProtection="1">
      <alignment horizontal="center" vertical="center"/>
      <protection locked="0"/>
    </xf>
    <xf numFmtId="166" fontId="22" fillId="0" borderId="27" xfId="1" applyNumberFormat="1" applyFont="1" applyBorder="1" applyAlignment="1" applyProtection="1">
      <alignment horizontal="center" vertical="center"/>
      <protection locked="0"/>
    </xf>
    <xf numFmtId="166" fontId="22" fillId="0" borderId="21" xfId="1" applyNumberFormat="1" applyFont="1" applyBorder="1" applyAlignment="1" applyProtection="1">
      <alignment horizontal="center" vertical="center"/>
      <protection locked="0"/>
    </xf>
    <xf numFmtId="0" fontId="22" fillId="39" borderId="112" xfId="1" applyFont="1" applyFill="1" applyBorder="1" applyAlignment="1">
      <alignment horizontal="center"/>
    </xf>
    <xf numFmtId="0" fontId="22" fillId="39" borderId="158" xfId="1" applyFont="1" applyFill="1" applyBorder="1" applyAlignment="1">
      <alignment horizontal="center"/>
    </xf>
    <xf numFmtId="0" fontId="22" fillId="39" borderId="156" xfId="1" applyFont="1" applyFill="1" applyBorder="1" applyAlignment="1">
      <alignment horizontal="center"/>
    </xf>
    <xf numFmtId="0" fontId="22" fillId="39" borderId="175" xfId="1" applyFont="1" applyFill="1" applyBorder="1" applyAlignment="1">
      <alignment horizontal="center"/>
    </xf>
    <xf numFmtId="0" fontId="25" fillId="39" borderId="112" xfId="1" applyFont="1" applyFill="1" applyBorder="1" applyAlignment="1">
      <alignment horizontal="center"/>
    </xf>
    <xf numFmtId="1" fontId="25" fillId="39" borderId="112" xfId="1" applyNumberFormat="1" applyFont="1" applyFill="1" applyBorder="1" applyAlignment="1">
      <alignment horizontal="center"/>
    </xf>
    <xf numFmtId="1" fontId="25" fillId="39" borderId="158" xfId="1" applyNumberFormat="1" applyFont="1" applyFill="1" applyBorder="1" applyAlignment="1">
      <alignment horizontal="center"/>
    </xf>
    <xf numFmtId="1" fontId="25" fillId="39" borderId="156" xfId="1" applyNumberFormat="1" applyFont="1" applyFill="1" applyBorder="1" applyAlignment="1">
      <alignment horizontal="center"/>
    </xf>
    <xf numFmtId="1" fontId="25" fillId="39" borderId="90" xfId="1" applyNumberFormat="1" applyFont="1" applyFill="1" applyBorder="1" applyAlignment="1">
      <alignment horizontal="center"/>
    </xf>
    <xf numFmtId="1" fontId="25" fillId="39" borderId="118" xfId="1" applyNumberFormat="1" applyFont="1" applyFill="1" applyBorder="1" applyAlignment="1">
      <alignment horizontal="center"/>
    </xf>
    <xf numFmtId="1" fontId="25" fillId="39" borderId="176" xfId="1" applyNumberFormat="1" applyFont="1" applyFill="1" applyBorder="1" applyAlignment="1">
      <alignment horizontal="center"/>
    </xf>
    <xf numFmtId="1" fontId="25" fillId="39" borderId="175" xfId="1" applyNumberFormat="1" applyFont="1" applyFill="1" applyBorder="1" applyAlignment="1">
      <alignment horizontal="center"/>
    </xf>
    <xf numFmtId="1" fontId="25" fillId="39" borderId="177" xfId="1" applyNumberFormat="1" applyFont="1" applyFill="1" applyBorder="1" applyAlignment="1">
      <alignment horizontal="center"/>
    </xf>
    <xf numFmtId="1" fontId="22" fillId="39" borderId="112" xfId="1" applyNumberFormat="1" applyFont="1" applyFill="1" applyBorder="1" applyAlignment="1">
      <alignment horizontal="center"/>
    </xf>
    <xf numFmtId="1" fontId="22" fillId="39" borderId="158" xfId="1" applyNumberFormat="1" applyFont="1" applyFill="1" applyBorder="1" applyAlignment="1">
      <alignment horizontal="center"/>
    </xf>
    <xf numFmtId="1" fontId="22" fillId="39" borderId="156" xfId="1" applyNumberFormat="1" applyFont="1" applyFill="1" applyBorder="1" applyAlignment="1">
      <alignment horizontal="center"/>
    </xf>
    <xf numFmtId="1" fontId="22" fillId="39" borderId="175" xfId="1" applyNumberFormat="1" applyFont="1" applyFill="1" applyBorder="1" applyAlignment="1">
      <alignment horizontal="center"/>
    </xf>
    <xf numFmtId="0" fontId="22" fillId="39" borderId="90" xfId="1" applyFont="1" applyFill="1" applyBorder="1" applyAlignment="1" applyProtection="1">
      <alignment horizontal="center"/>
      <protection locked="0"/>
    </xf>
    <xf numFmtId="0" fontId="22" fillId="39" borderId="112" xfId="1" applyFont="1" applyFill="1" applyBorder="1" applyAlignment="1" applyProtection="1">
      <alignment horizontal="center"/>
      <protection locked="0"/>
    </xf>
    <xf numFmtId="0" fontId="22" fillId="39" borderId="156" xfId="1" applyFont="1" applyFill="1" applyBorder="1" applyAlignment="1" applyProtection="1">
      <alignment horizontal="center"/>
      <protection locked="0"/>
    </xf>
    <xf numFmtId="0" fontId="22" fillId="39" borderId="175" xfId="1" applyFont="1" applyFill="1" applyBorder="1" applyAlignment="1" applyProtection="1">
      <alignment horizontal="center"/>
      <protection locked="0"/>
    </xf>
    <xf numFmtId="0" fontId="22" fillId="39" borderId="118" xfId="1" applyFont="1" applyFill="1" applyBorder="1" applyAlignment="1" applyProtection="1">
      <alignment horizontal="center"/>
      <protection locked="0"/>
    </xf>
    <xf numFmtId="0" fontId="22" fillId="39" borderId="176" xfId="1" applyFont="1" applyFill="1" applyBorder="1" applyAlignment="1" applyProtection="1">
      <alignment horizontal="center"/>
      <protection locked="0"/>
    </xf>
    <xf numFmtId="0" fontId="22" fillId="39" borderId="177" xfId="1" applyFont="1" applyFill="1" applyBorder="1" applyAlignment="1" applyProtection="1">
      <alignment horizontal="center"/>
      <protection locked="0"/>
    </xf>
    <xf numFmtId="2" fontId="26" fillId="30" borderId="178" xfId="1" applyNumberFormat="1" applyFont="1" applyFill="1" applyBorder="1" applyAlignment="1">
      <alignment horizontal="center"/>
    </xf>
    <xf numFmtId="1" fontId="22" fillId="0" borderId="128" xfId="1" applyNumberFormat="1" applyFont="1" applyBorder="1" applyAlignment="1" applyProtection="1">
      <alignment horizontal="center"/>
      <protection locked="0"/>
    </xf>
    <xf numFmtId="1" fontId="25" fillId="0" borderId="127" xfId="1" applyNumberFormat="1" applyFont="1" applyBorder="1" applyAlignment="1">
      <alignment horizontal="center"/>
    </xf>
    <xf numFmtId="0" fontId="53" fillId="32" borderId="182" xfId="1" applyFont="1" applyFill="1" applyBorder="1" applyAlignment="1">
      <alignment horizontal="center"/>
    </xf>
    <xf numFmtId="0" fontId="53" fillId="32" borderId="185" xfId="1" applyFont="1" applyFill="1" applyBorder="1" applyAlignment="1">
      <alignment horizontal="center"/>
    </xf>
    <xf numFmtId="1" fontId="21" fillId="35" borderId="186" xfId="1" applyNumberFormat="1" applyFont="1" applyFill="1" applyBorder="1" applyAlignment="1" applyProtection="1">
      <alignment horizontal="center"/>
      <protection locked="0"/>
    </xf>
    <xf numFmtId="0" fontId="22" fillId="32" borderId="185" xfId="1" applyFont="1" applyFill="1" applyBorder="1" applyAlignment="1">
      <alignment horizontal="center"/>
    </xf>
    <xf numFmtId="0" fontId="26" fillId="30" borderId="189" xfId="1" applyFont="1" applyFill="1" applyBorder="1" applyAlignment="1">
      <alignment horizontal="center"/>
    </xf>
    <xf numFmtId="0" fontId="26" fillId="30" borderId="190" xfId="1" applyFont="1" applyFill="1" applyBorder="1" applyAlignment="1">
      <alignment horizontal="center"/>
    </xf>
    <xf numFmtId="2" fontId="26" fillId="30" borderId="190" xfId="1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22" fillId="0" borderId="91" xfId="1" applyFont="1" applyBorder="1" applyAlignment="1" applyProtection="1">
      <alignment horizontal="center"/>
      <protection locked="0"/>
    </xf>
    <xf numFmtId="0" fontId="22" fillId="0" borderId="6" xfId="1" applyFont="1" applyBorder="1" applyAlignment="1" applyProtection="1">
      <alignment horizontal="center"/>
      <protection locked="0"/>
    </xf>
    <xf numFmtId="0" fontId="22" fillId="0" borderId="151" xfId="1" applyFont="1" applyBorder="1" applyAlignment="1" applyProtection="1">
      <alignment horizontal="center"/>
      <protection locked="0"/>
    </xf>
    <xf numFmtId="0" fontId="25" fillId="0" borderId="152" xfId="1" applyFont="1" applyBorder="1" applyAlignment="1" applyProtection="1">
      <alignment horizontal="center"/>
      <protection locked="0"/>
    </xf>
    <xf numFmtId="0" fontId="22" fillId="0" borderId="147" xfId="1" applyFont="1" applyBorder="1" applyAlignment="1" applyProtection="1">
      <alignment horizontal="center"/>
      <protection locked="0"/>
    </xf>
    <xf numFmtId="0" fontId="22" fillId="0" borderId="105" xfId="1" applyFont="1" applyBorder="1" applyAlignment="1" applyProtection="1">
      <alignment horizontal="center"/>
      <protection locked="0"/>
    </xf>
    <xf numFmtId="0" fontId="22" fillId="0" borderId="152" xfId="1" applyFont="1" applyBorder="1" applyAlignment="1" applyProtection="1">
      <alignment horizontal="center"/>
      <protection locked="0"/>
    </xf>
    <xf numFmtId="0" fontId="22" fillId="0" borderId="59" xfId="1" applyFont="1" applyBorder="1" applyAlignment="1" applyProtection="1">
      <alignment horizontal="center"/>
      <protection locked="0"/>
    </xf>
    <xf numFmtId="0" fontId="22" fillId="0" borderId="7" xfId="1" applyFont="1" applyBorder="1" applyAlignment="1" applyProtection="1">
      <alignment horizontal="center"/>
      <protection locked="0"/>
    </xf>
    <xf numFmtId="0" fontId="25" fillId="0" borderId="147" xfId="1" applyFont="1" applyBorder="1" applyAlignment="1" applyProtection="1">
      <alignment horizontal="center"/>
      <protection locked="0"/>
    </xf>
    <xf numFmtId="0" fontId="25" fillId="0" borderId="105" xfId="1" applyFont="1" applyBorder="1" applyAlignment="1" applyProtection="1">
      <alignment horizontal="center"/>
      <protection locked="0"/>
    </xf>
    <xf numFmtId="0" fontId="22" fillId="0" borderId="148" xfId="1" applyFont="1" applyBorder="1" applyAlignment="1" applyProtection="1">
      <alignment horizontal="center"/>
      <protection locked="0"/>
    </xf>
    <xf numFmtId="0" fontId="25" fillId="0" borderId="153" xfId="1" applyFont="1" applyBorder="1" applyAlignment="1" applyProtection="1">
      <alignment horizontal="center"/>
      <protection locked="0"/>
    </xf>
    <xf numFmtId="0" fontId="25" fillId="0" borderId="129" xfId="1" applyFont="1" applyBorder="1" applyAlignment="1" applyProtection="1">
      <alignment horizontal="center"/>
      <protection locked="0"/>
    </xf>
    <xf numFmtId="0" fontId="22" fillId="0" borderId="153" xfId="1" applyFont="1" applyBorder="1" applyAlignment="1" applyProtection="1">
      <alignment horizontal="center"/>
      <protection locked="0"/>
    </xf>
    <xf numFmtId="0" fontId="22" fillId="0" borderId="129" xfId="1" applyFont="1" applyBorder="1" applyAlignment="1" applyProtection="1">
      <alignment horizontal="center"/>
      <protection locked="0"/>
    </xf>
    <xf numFmtId="0" fontId="22" fillId="0" borderId="107" xfId="1" applyFont="1" applyBorder="1" applyAlignment="1" applyProtection="1">
      <alignment horizontal="center"/>
      <protection locked="0"/>
    </xf>
    <xf numFmtId="1" fontId="0" fillId="0" borderId="29" xfId="0" applyNumberFormat="1" applyBorder="1" applyAlignment="1">
      <alignment horizontal="right"/>
    </xf>
    <xf numFmtId="0" fontId="60" fillId="0" borderId="9" xfId="0" applyFont="1" applyBorder="1"/>
    <xf numFmtId="0" fontId="60" fillId="0" borderId="20" xfId="0" applyFont="1" applyBorder="1" applyAlignment="1">
      <alignment horizontal="center"/>
    </xf>
    <xf numFmtId="0" fontId="60" fillId="0" borderId="9" xfId="2" applyFont="1" applyBorder="1"/>
    <xf numFmtId="0" fontId="60" fillId="0" borderId="7" xfId="2" applyFont="1" applyBorder="1"/>
    <xf numFmtId="0" fontId="60" fillId="0" borderId="7" xfId="2" applyFont="1" applyBorder="1" applyAlignment="1">
      <alignment horizontal="center"/>
    </xf>
    <xf numFmtId="0" fontId="60" fillId="0" borderId="7" xfId="0" applyFont="1" applyBorder="1"/>
    <xf numFmtId="0" fontId="60" fillId="0" borderId="7" xfId="0" applyFont="1" applyBorder="1" applyAlignment="1">
      <alignment horizontal="center"/>
    </xf>
    <xf numFmtId="0" fontId="60" fillId="0" borderId="7" xfId="1" applyFont="1" applyBorder="1" applyAlignment="1">
      <alignment horizontal="center"/>
    </xf>
    <xf numFmtId="0" fontId="61" fillId="0" borderId="9" xfId="0" applyFont="1" applyBorder="1"/>
    <xf numFmtId="0" fontId="61" fillId="0" borderId="22" xfId="0" applyFont="1" applyBorder="1" applyAlignment="1">
      <alignment horizontal="center"/>
    </xf>
    <xf numFmtId="0" fontId="61" fillId="0" borderId="8" xfId="0" applyFont="1" applyBorder="1" applyAlignment="1">
      <alignment horizontal="center" vertical="center"/>
    </xf>
    <xf numFmtId="49" fontId="60" fillId="0" borderId="9" xfId="1" applyNumberFormat="1" applyFont="1" applyBorder="1" applyAlignment="1">
      <alignment horizontal="left"/>
    </xf>
    <xf numFmtId="0" fontId="60" fillId="0" borderId="7" xfId="1" applyFont="1" applyBorder="1" applyAlignment="1">
      <alignment horizontal="left"/>
    </xf>
    <xf numFmtId="0" fontId="61" fillId="0" borderId="21" xfId="0" applyFont="1" applyBorder="1"/>
    <xf numFmtId="0" fontId="61" fillId="0" borderId="9" xfId="2" applyFont="1" applyBorder="1"/>
    <xf numFmtId="0" fontId="61" fillId="0" borderId="7" xfId="2" applyFont="1" applyBorder="1"/>
    <xf numFmtId="0" fontId="61" fillId="0" borderId="22" xfId="2" applyFont="1" applyBorder="1" applyAlignment="1">
      <alignment horizontal="center"/>
    </xf>
    <xf numFmtId="0" fontId="61" fillId="0" borderId="23" xfId="0" applyFont="1" applyBorder="1" applyAlignment="1">
      <alignment horizontal="center" vertical="center"/>
    </xf>
    <xf numFmtId="0" fontId="62" fillId="0" borderId="7" xfId="0" applyFont="1" applyBorder="1"/>
    <xf numFmtId="0" fontId="62" fillId="0" borderId="7" xfId="0" applyFont="1" applyBorder="1" applyAlignment="1">
      <alignment horizontal="center"/>
    </xf>
    <xf numFmtId="0" fontId="60" fillId="0" borderId="21" xfId="2" applyFont="1" applyBorder="1"/>
    <xf numFmtId="0" fontId="60" fillId="0" borderId="108" xfId="2" applyFont="1" applyBorder="1" applyAlignment="1">
      <alignment horizontal="center"/>
    </xf>
    <xf numFmtId="0" fontId="60" fillId="0" borderId="20" xfId="2" applyFont="1" applyBorder="1" applyAlignment="1">
      <alignment horizontal="center"/>
    </xf>
    <xf numFmtId="0" fontId="60" fillId="0" borderId="22" xfId="2" applyFont="1" applyBorder="1"/>
    <xf numFmtId="0" fontId="60" fillId="0" borderId="22" xfId="2" applyFont="1" applyBorder="1" applyAlignment="1">
      <alignment horizontal="center"/>
    </xf>
    <xf numFmtId="0" fontId="61" fillId="0" borderId="7" xfId="0" applyFont="1" applyBorder="1"/>
    <xf numFmtId="0" fontId="60" fillId="0" borderId="32" xfId="2" applyFont="1" applyBorder="1"/>
    <xf numFmtId="0" fontId="60" fillId="0" borderId="32" xfId="2" applyFont="1" applyBorder="1" applyAlignment="1">
      <alignment horizontal="center"/>
    </xf>
    <xf numFmtId="49" fontId="60" fillId="0" borderId="21" xfId="1" applyNumberFormat="1" applyFont="1" applyBorder="1" applyAlignment="1">
      <alignment horizontal="left"/>
    </xf>
    <xf numFmtId="0" fontId="60" fillId="0" borderId="31" xfId="2" applyFont="1" applyBorder="1"/>
    <xf numFmtId="0" fontId="60" fillId="0" borderId="31" xfId="2" applyFont="1" applyBorder="1" applyAlignment="1">
      <alignment horizontal="center"/>
    </xf>
    <xf numFmtId="0" fontId="60" fillId="0" borderId="191" xfId="0" applyFont="1" applyBorder="1" applyAlignment="1">
      <alignment horizontal="center"/>
    </xf>
    <xf numFmtId="0" fontId="60" fillId="0" borderId="53" xfId="1" applyFont="1" applyBorder="1" applyAlignment="1">
      <alignment horizontal="center"/>
    </xf>
    <xf numFmtId="0" fontId="60" fillId="0" borderId="53" xfId="1" applyFont="1" applyBorder="1" applyAlignment="1">
      <alignment horizontal="left"/>
    </xf>
    <xf numFmtId="0" fontId="60" fillId="0" borderId="54" xfId="2" applyFont="1" applyBorder="1"/>
    <xf numFmtId="0" fontId="60" fillId="0" borderId="53" xfId="2" applyFont="1" applyBorder="1"/>
    <xf numFmtId="0" fontId="60" fillId="0" borderId="53" xfId="2" applyFont="1" applyBorder="1" applyAlignment="1">
      <alignment horizontal="center"/>
    </xf>
    <xf numFmtId="0" fontId="60" fillId="0" borderId="32" xfId="1" applyFont="1" applyBorder="1" applyAlignment="1">
      <alignment horizontal="center"/>
    </xf>
    <xf numFmtId="0" fontId="60" fillId="0" borderId="22" xfId="1" applyFont="1" applyBorder="1" applyAlignment="1">
      <alignment horizontal="center"/>
    </xf>
    <xf numFmtId="0" fontId="61" fillId="0" borderId="8" xfId="2" applyFont="1" applyBorder="1" applyAlignment="1">
      <alignment horizontal="center"/>
    </xf>
    <xf numFmtId="0" fontId="61" fillId="0" borderId="31" xfId="2" applyFont="1" applyBorder="1" applyAlignment="1">
      <alignment horizontal="center"/>
    </xf>
    <xf numFmtId="0" fontId="61" fillId="0" borderId="26" xfId="2" applyFont="1" applyBorder="1" applyAlignment="1">
      <alignment horizontal="center"/>
    </xf>
    <xf numFmtId="0" fontId="61" fillId="0" borderId="7" xfId="2" applyFont="1" applyBorder="1" applyAlignment="1">
      <alignment horizontal="center"/>
    </xf>
    <xf numFmtId="0" fontId="60" fillId="0" borderId="59" xfId="1" applyFont="1" applyBorder="1" applyAlignment="1">
      <alignment horizontal="left"/>
    </xf>
    <xf numFmtId="0" fontId="60" fillId="0" borderId="32" xfId="1" applyFont="1" applyBorder="1" applyAlignment="1">
      <alignment horizontal="left"/>
    </xf>
    <xf numFmtId="49" fontId="60" fillId="0" borderId="46" xfId="1" applyNumberFormat="1" applyFont="1" applyBorder="1" applyAlignment="1">
      <alignment horizontal="left"/>
    </xf>
    <xf numFmtId="0" fontId="61" fillId="0" borderId="8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left"/>
    </xf>
    <xf numFmtId="0" fontId="61" fillId="0" borderId="26" xfId="0" applyFont="1" applyBorder="1" applyAlignment="1">
      <alignment horizontal="center" vertical="center" wrapText="1"/>
    </xf>
    <xf numFmtId="0" fontId="60" fillId="0" borderId="31" xfId="1" applyFont="1" applyBorder="1" applyAlignment="1">
      <alignment horizontal="center"/>
    </xf>
    <xf numFmtId="0" fontId="60" fillId="0" borderId="31" xfId="1" applyFont="1" applyBorder="1" applyAlignment="1">
      <alignment horizontal="left"/>
    </xf>
    <xf numFmtId="0" fontId="61" fillId="0" borderId="4" xfId="2" applyFont="1" applyBorder="1" applyAlignment="1">
      <alignment horizontal="center"/>
    </xf>
    <xf numFmtId="0" fontId="61" fillId="0" borderId="53" xfId="2" applyFont="1" applyBorder="1" applyAlignment="1">
      <alignment horizontal="center"/>
    </xf>
    <xf numFmtId="0" fontId="60" fillId="0" borderId="46" xfId="2" applyFont="1" applyBorder="1"/>
    <xf numFmtId="0" fontId="61" fillId="0" borderId="23" xfId="2" applyFont="1" applyBorder="1" applyAlignment="1">
      <alignment horizontal="center"/>
    </xf>
    <xf numFmtId="0" fontId="60" fillId="0" borderId="53" xfId="0" applyFont="1" applyBorder="1"/>
    <xf numFmtId="0" fontId="60" fillId="0" borderId="45" xfId="2" applyFont="1" applyBorder="1" applyAlignment="1">
      <alignment horizontal="center"/>
    </xf>
    <xf numFmtId="0" fontId="61" fillId="0" borderId="23" xfId="0" applyFont="1" applyBorder="1" applyAlignment="1">
      <alignment horizontal="center" vertical="center" wrapText="1"/>
    </xf>
    <xf numFmtId="49" fontId="61" fillId="0" borderId="60" xfId="1" applyNumberFormat="1" applyFont="1" applyBorder="1" applyAlignment="1">
      <alignment horizontal="left"/>
    </xf>
    <xf numFmtId="49" fontId="61" fillId="0" borderId="9" xfId="1" applyNumberFormat="1" applyFont="1" applyBorder="1" applyAlignment="1">
      <alignment horizontal="left"/>
    </xf>
    <xf numFmtId="0" fontId="61" fillId="0" borderId="31" xfId="1" applyFont="1" applyBorder="1" applyAlignment="1">
      <alignment horizontal="left"/>
    </xf>
    <xf numFmtId="49" fontId="61" fillId="0" borderId="46" xfId="1" applyNumberFormat="1" applyFont="1" applyBorder="1" applyAlignment="1">
      <alignment horizontal="left"/>
    </xf>
    <xf numFmtId="0" fontId="47" fillId="36" borderId="149" xfId="1" applyFont="1" applyFill="1" applyBorder="1" applyAlignment="1">
      <alignment horizontal="center"/>
    </xf>
    <xf numFmtId="0" fontId="60" fillId="0" borderId="22" xfId="1" applyFont="1" applyBorder="1" applyAlignment="1">
      <alignment horizontal="left"/>
    </xf>
    <xf numFmtId="0" fontId="60" fillId="0" borderId="21" xfId="0" applyFont="1" applyBorder="1"/>
    <xf numFmtId="0" fontId="60" fillId="0" borderId="22" xfId="0" applyFont="1" applyBorder="1"/>
    <xf numFmtId="0" fontId="60" fillId="0" borderId="22" xfId="0" applyFont="1" applyBorder="1" applyAlignment="1">
      <alignment horizontal="center"/>
    </xf>
    <xf numFmtId="0" fontId="61" fillId="0" borderId="30" xfId="0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61" fillId="0" borderId="32" xfId="2" applyFont="1" applyBorder="1" applyAlignment="1">
      <alignment horizontal="center"/>
    </xf>
    <xf numFmtId="0" fontId="61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2" fillId="30" borderId="74" xfId="1" applyFont="1" applyFill="1" applyBorder="1" applyAlignment="1">
      <alignment vertical="center"/>
    </xf>
    <xf numFmtId="0" fontId="12" fillId="30" borderId="74" xfId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2" fillId="6" borderId="74" xfId="1" applyFont="1" applyFill="1" applyBorder="1" applyAlignment="1">
      <alignment vertical="center"/>
    </xf>
    <xf numFmtId="0" fontId="12" fillId="6" borderId="165" xfId="1" applyFont="1" applyFill="1" applyBorder="1" applyAlignment="1">
      <alignment horizontal="center" vertical="center"/>
    </xf>
    <xf numFmtId="0" fontId="12" fillId="6" borderId="74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0" fillId="0" borderId="4" xfId="2" applyFont="1" applyBorder="1" applyAlignment="1">
      <alignment horizontal="center"/>
    </xf>
    <xf numFmtId="0" fontId="60" fillId="0" borderId="62" xfId="1" applyFont="1" applyBorder="1" applyAlignment="1">
      <alignment horizontal="center"/>
    </xf>
    <xf numFmtId="0" fontId="60" fillId="0" borderId="4" xfId="1" applyFont="1" applyBorder="1" applyAlignment="1">
      <alignment horizontal="center"/>
    </xf>
    <xf numFmtId="0" fontId="60" fillId="0" borderId="56" xfId="1" applyFont="1" applyBorder="1" applyAlignment="1">
      <alignment horizontal="center"/>
    </xf>
    <xf numFmtId="0" fontId="60" fillId="0" borderId="45" xfId="1" applyFont="1" applyBorder="1" applyAlignment="1">
      <alignment horizontal="center"/>
    </xf>
    <xf numFmtId="0" fontId="60" fillId="0" borderId="45" xfId="1" applyFont="1" applyBorder="1" applyAlignment="1">
      <alignment horizontal="left"/>
    </xf>
    <xf numFmtId="2" fontId="22" fillId="0" borderId="192" xfId="1" applyNumberFormat="1" applyFont="1" applyBorder="1" applyAlignment="1" applyProtection="1">
      <alignment horizontal="center"/>
      <protection locked="0"/>
    </xf>
    <xf numFmtId="2" fontId="22" fillId="0" borderId="31" xfId="1" applyNumberFormat="1" applyFont="1" applyBorder="1" applyAlignment="1" applyProtection="1">
      <alignment horizontal="center"/>
      <protection locked="0"/>
    </xf>
    <xf numFmtId="2" fontId="22" fillId="0" borderId="22" xfId="1" applyNumberFormat="1" applyFont="1" applyBorder="1" applyAlignment="1" applyProtection="1">
      <alignment horizontal="center"/>
      <protection locked="0"/>
    </xf>
    <xf numFmtId="2" fontId="22" fillId="0" borderId="32" xfId="1" applyNumberFormat="1" applyFont="1" applyBorder="1" applyAlignment="1" applyProtection="1">
      <alignment horizontal="center"/>
      <protection locked="0"/>
    </xf>
    <xf numFmtId="2" fontId="22" fillId="0" borderId="22" xfId="1" applyNumberFormat="1" applyFont="1" applyBorder="1" applyAlignment="1" applyProtection="1">
      <alignment horizontal="center" vertical="center"/>
      <protection locked="0"/>
    </xf>
    <xf numFmtId="2" fontId="22" fillId="0" borderId="59" xfId="1" applyNumberFormat="1" applyFont="1" applyBorder="1" applyAlignment="1" applyProtection="1">
      <alignment horizontal="center" vertical="center"/>
      <protection locked="0"/>
    </xf>
    <xf numFmtId="2" fontId="22" fillId="0" borderId="32" xfId="1" applyNumberFormat="1" applyFont="1" applyBorder="1" applyAlignment="1" applyProtection="1">
      <alignment horizontal="center" vertical="center"/>
      <protection locked="0"/>
    </xf>
    <xf numFmtId="2" fontId="22" fillId="0" borderId="7" xfId="1" applyNumberFormat="1" applyFont="1" applyBorder="1" applyAlignment="1" applyProtection="1">
      <alignment horizontal="center" vertical="center"/>
      <protection locked="0"/>
    </xf>
    <xf numFmtId="0" fontId="61" fillId="0" borderId="30" xfId="2" applyFont="1" applyBorder="1" applyAlignment="1">
      <alignment horizontal="center"/>
    </xf>
    <xf numFmtId="164" fontId="63" fillId="3" borderId="5" xfId="0" applyNumberFormat="1" applyFont="1" applyFill="1" applyBorder="1" applyAlignment="1">
      <alignment horizontal="center"/>
    </xf>
    <xf numFmtId="167" fontId="63" fillId="2" borderId="7" xfId="0" applyNumberFormat="1" applyFont="1" applyFill="1" applyBorder="1"/>
    <xf numFmtId="164" fontId="63" fillId="3" borderId="30" xfId="0" applyNumberFormat="1" applyFont="1" applyFill="1" applyBorder="1" applyAlignment="1">
      <alignment horizontal="center"/>
    </xf>
    <xf numFmtId="164" fontId="63" fillId="3" borderId="8" xfId="0" applyNumberFormat="1" applyFont="1" applyFill="1" applyBorder="1" applyAlignment="1">
      <alignment horizontal="center"/>
    </xf>
    <xf numFmtId="1" fontId="68" fillId="35" borderId="183" xfId="1" applyNumberFormat="1" applyFont="1" applyFill="1" applyBorder="1" applyAlignment="1" applyProtection="1">
      <alignment horizontal="center"/>
      <protection locked="0"/>
    </xf>
    <xf numFmtId="0" fontId="65" fillId="32" borderId="185" xfId="1" applyFont="1" applyFill="1" applyBorder="1" applyAlignment="1">
      <alignment horizontal="center"/>
    </xf>
    <xf numFmtId="165" fontId="68" fillId="0" borderId="172" xfId="1" applyNumberFormat="1" applyFont="1" applyBorder="1" applyAlignment="1">
      <alignment horizontal="center"/>
    </xf>
    <xf numFmtId="0" fontId="64" fillId="32" borderId="185" xfId="1" applyFont="1" applyFill="1" applyBorder="1" applyAlignment="1">
      <alignment horizontal="center"/>
    </xf>
    <xf numFmtId="165" fontId="68" fillId="0" borderId="187" xfId="1" applyNumberFormat="1" applyFont="1" applyBorder="1" applyAlignment="1">
      <alignment horizontal="center"/>
    </xf>
    <xf numFmtId="0" fontId="65" fillId="32" borderId="182" xfId="1" applyFont="1" applyFill="1" applyBorder="1" applyAlignment="1">
      <alignment horizontal="center"/>
    </xf>
    <xf numFmtId="165" fontId="68" fillId="0" borderId="35" xfId="1" applyNumberFormat="1" applyFont="1" applyBorder="1" applyAlignment="1">
      <alignment horizontal="center"/>
    </xf>
    <xf numFmtId="165" fontId="67" fillId="0" borderId="172" xfId="1" applyNumberFormat="1" applyFont="1" applyBorder="1" applyAlignment="1">
      <alignment horizontal="center"/>
    </xf>
    <xf numFmtId="0" fontId="69" fillId="32" borderId="185" xfId="1" applyFont="1" applyFill="1" applyBorder="1" applyAlignment="1">
      <alignment horizontal="center"/>
    </xf>
    <xf numFmtId="0" fontId="8" fillId="0" borderId="31" xfId="2" applyFont="1" applyBorder="1" applyAlignment="1">
      <alignment horizontal="center"/>
    </xf>
    <xf numFmtId="0" fontId="44" fillId="0" borderId="0" xfId="2" applyFont="1" applyAlignment="1">
      <alignment vertical="center"/>
    </xf>
    <xf numFmtId="1" fontId="68" fillId="31" borderId="49" xfId="1" applyNumberFormat="1" applyFont="1" applyFill="1" applyBorder="1" applyAlignment="1" applyProtection="1">
      <alignment horizontal="center"/>
      <protection locked="0"/>
    </xf>
    <xf numFmtId="1" fontId="64" fillId="38" borderId="95" xfId="1" applyNumberFormat="1" applyFont="1" applyFill="1" applyBorder="1" applyAlignment="1">
      <alignment horizontal="center"/>
    </xf>
    <xf numFmtId="49" fontId="61" fillId="0" borderId="21" xfId="1" applyNumberFormat="1" applyFont="1" applyBorder="1" applyAlignment="1">
      <alignment horizontal="left"/>
    </xf>
    <xf numFmtId="0" fontId="61" fillId="0" borderId="7" xfId="1" applyFont="1" applyBorder="1" applyAlignment="1">
      <alignment horizontal="left"/>
    </xf>
    <xf numFmtId="0" fontId="64" fillId="38" borderId="98" xfId="1" applyFont="1" applyFill="1" applyBorder="1" applyAlignment="1">
      <alignment horizontal="center"/>
    </xf>
    <xf numFmtId="0" fontId="64" fillId="38" borderId="95" xfId="1" applyFont="1" applyFill="1" applyBorder="1" applyAlignment="1">
      <alignment horizontal="center"/>
    </xf>
    <xf numFmtId="0" fontId="61" fillId="0" borderId="30" xfId="0" applyFont="1" applyBorder="1" applyAlignment="1">
      <alignment horizontal="center" vertical="center" wrapText="1"/>
    </xf>
    <xf numFmtId="1" fontId="44" fillId="0" borderId="0" xfId="2" applyNumberFormat="1" applyFont="1"/>
    <xf numFmtId="1" fontId="22" fillId="39" borderId="55" xfId="1" applyNumberFormat="1" applyFont="1" applyFill="1" applyBorder="1" applyAlignment="1">
      <alignment horizontal="center"/>
    </xf>
    <xf numFmtId="0" fontId="61" fillId="0" borderId="8" xfId="1" applyFont="1" applyBorder="1" applyAlignment="1">
      <alignment horizontal="center" vertical="center"/>
    </xf>
    <xf numFmtId="0" fontId="61" fillId="0" borderId="23" xfId="1" applyFont="1" applyBorder="1" applyAlignment="1">
      <alignment horizontal="center" vertical="center"/>
    </xf>
    <xf numFmtId="0" fontId="61" fillId="0" borderId="26" xfId="1" applyFont="1" applyBorder="1" applyAlignment="1">
      <alignment horizontal="center" vertical="center"/>
    </xf>
    <xf numFmtId="0" fontId="61" fillId="0" borderId="8" xfId="1" applyFont="1" applyBorder="1" applyAlignment="1">
      <alignment horizontal="center"/>
    </xf>
    <xf numFmtId="0" fontId="61" fillId="0" borderId="26" xfId="1" applyFont="1" applyBorder="1" applyAlignment="1">
      <alignment horizontal="center"/>
    </xf>
    <xf numFmtId="0" fontId="61" fillId="0" borderId="5" xfId="2" applyFont="1" applyBorder="1" applyAlignment="1">
      <alignment horizontal="center"/>
    </xf>
    <xf numFmtId="0" fontId="61" fillId="0" borderId="5" xfId="1" applyFont="1" applyBorder="1" applyAlignment="1">
      <alignment horizontal="center"/>
    </xf>
    <xf numFmtId="0" fontId="61" fillId="0" borderId="23" xfId="1" applyFont="1" applyBorder="1" applyAlignment="1">
      <alignment horizontal="center"/>
    </xf>
    <xf numFmtId="0" fontId="61" fillId="0" borderId="55" xfId="1" applyFont="1" applyBorder="1" applyAlignment="1">
      <alignment horizontal="center" vertical="center"/>
    </xf>
    <xf numFmtId="0" fontId="61" fillId="0" borderId="30" xfId="1" applyFont="1" applyBorder="1" applyAlignment="1">
      <alignment horizontal="center" vertical="center"/>
    </xf>
    <xf numFmtId="0" fontId="61" fillId="0" borderId="55" xfId="2" applyFont="1" applyBorder="1" applyAlignment="1">
      <alignment horizontal="center"/>
    </xf>
    <xf numFmtId="0" fontId="61" fillId="0" borderId="5" xfId="0" applyFont="1" applyBorder="1" applyAlignment="1">
      <alignment horizontal="center" vertical="center"/>
    </xf>
    <xf numFmtId="1" fontId="3" fillId="0" borderId="29" xfId="0" applyNumberFormat="1" applyFont="1" applyBorder="1"/>
    <xf numFmtId="166" fontId="3" fillId="0" borderId="0" xfId="0" applyNumberFormat="1" applyFont="1"/>
    <xf numFmtId="1" fontId="53" fillId="37" borderId="53" xfId="1" applyNumberFormat="1" applyFont="1" applyFill="1" applyBorder="1" applyAlignment="1">
      <alignment horizontal="center"/>
    </xf>
    <xf numFmtId="1" fontId="22" fillId="0" borderId="188" xfId="1" applyNumberFormat="1" applyFont="1" applyBorder="1" applyAlignment="1" applyProtection="1">
      <alignment horizontal="center"/>
      <protection locked="0"/>
    </xf>
    <xf numFmtId="0" fontId="60" fillId="0" borderId="193" xfId="1" applyFont="1" applyBorder="1" applyAlignment="1">
      <alignment horizontal="left"/>
    </xf>
    <xf numFmtId="0" fontId="60" fillId="0" borderId="192" xfId="1" applyFont="1" applyBorder="1" applyAlignment="1">
      <alignment horizontal="left"/>
    </xf>
    <xf numFmtId="0" fontId="61" fillId="0" borderId="24" xfId="1" applyFont="1" applyBorder="1" applyAlignment="1">
      <alignment horizontal="center" vertical="center"/>
    </xf>
    <xf numFmtId="0" fontId="60" fillId="0" borderId="4" xfId="1" applyFont="1" applyBorder="1" applyAlignment="1">
      <alignment horizontal="left"/>
    </xf>
    <xf numFmtId="0" fontId="61" fillId="0" borderId="0" xfId="2" applyFont="1" applyAlignment="1">
      <alignment horizontal="center"/>
    </xf>
    <xf numFmtId="2" fontId="22" fillId="0" borderId="21" xfId="1" applyNumberFormat="1" applyFont="1" applyBorder="1" applyAlignment="1">
      <alignment horizontal="center" vertical="center"/>
    </xf>
    <xf numFmtId="2" fontId="25" fillId="0" borderId="9" xfId="0" applyNumberFormat="1" applyFont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61" fillId="0" borderId="22" xfId="1" applyFont="1" applyBorder="1" applyAlignment="1">
      <alignment horizontal="left"/>
    </xf>
    <xf numFmtId="0" fontId="12" fillId="6" borderId="45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25" fillId="0" borderId="6" xfId="1" applyFont="1" applyBorder="1" applyAlignment="1" applyProtection="1">
      <alignment horizontal="center"/>
      <protection locked="0"/>
    </xf>
    <xf numFmtId="49" fontId="60" fillId="0" borderId="22" xfId="1" applyNumberFormat="1" applyFont="1" applyBorder="1" applyAlignment="1">
      <alignment horizontal="left" vertical="center"/>
    </xf>
    <xf numFmtId="166" fontId="25" fillId="0" borderId="21" xfId="1" applyNumberFormat="1" applyFont="1" applyBorder="1" applyAlignment="1" applyProtection="1">
      <alignment horizontal="center"/>
      <protection locked="0"/>
    </xf>
    <xf numFmtId="0" fontId="25" fillId="0" borderId="107" xfId="1" applyFont="1" applyBorder="1" applyAlignment="1" applyProtection="1">
      <alignment horizontal="center"/>
      <protection locked="0"/>
    </xf>
    <xf numFmtId="0" fontId="65" fillId="32" borderId="119" xfId="1" applyFont="1" applyFill="1" applyBorder="1" applyAlignment="1">
      <alignment horizontal="center"/>
    </xf>
    <xf numFmtId="1" fontId="68" fillId="0" borderId="6" xfId="1" applyNumberFormat="1" applyFont="1" applyBorder="1" applyAlignment="1">
      <alignment horizontal="center"/>
    </xf>
    <xf numFmtId="0" fontId="61" fillId="0" borderId="0" xfId="0" applyFont="1" applyAlignment="1">
      <alignment vertical="center"/>
    </xf>
    <xf numFmtId="0" fontId="12" fillId="37" borderId="23" xfId="0" applyFont="1" applyFill="1" applyBorder="1" applyAlignment="1">
      <alignment horizontal="center" vertical="center"/>
    </xf>
    <xf numFmtId="0" fontId="10" fillId="37" borderId="30" xfId="0" applyFont="1" applyFill="1" applyBorder="1" applyAlignment="1">
      <alignment horizontal="center" vertical="center"/>
    </xf>
    <xf numFmtId="0" fontId="12" fillId="37" borderId="9" xfId="0" applyFont="1" applyFill="1" applyBorder="1" applyAlignment="1">
      <alignment horizontal="center" vertical="center"/>
    </xf>
    <xf numFmtId="0" fontId="12" fillId="37" borderId="32" xfId="0" applyFont="1" applyFill="1" applyBorder="1" applyAlignment="1">
      <alignment horizontal="center" vertical="center"/>
    </xf>
    <xf numFmtId="0" fontId="8" fillId="0" borderId="11" xfId="1" applyFont="1" applyBorder="1" applyAlignment="1">
      <alignment horizontal="left"/>
    </xf>
    <xf numFmtId="0" fontId="12" fillId="37" borderId="7" xfId="0" applyFont="1" applyFill="1" applyBorder="1" applyAlignment="1">
      <alignment horizontal="center" vertical="center" wrapText="1"/>
    </xf>
    <xf numFmtId="168" fontId="11" fillId="0" borderId="115" xfId="0" applyNumberFormat="1" applyFont="1" applyBorder="1" applyAlignment="1">
      <alignment horizontal="right"/>
    </xf>
    <xf numFmtId="0" fontId="10" fillId="37" borderId="7" xfId="0" applyFont="1" applyFill="1" applyBorder="1" applyAlignment="1">
      <alignment horizontal="center" vertical="center"/>
    </xf>
    <xf numFmtId="168" fontId="11" fillId="0" borderId="116" xfId="0" applyNumberFormat="1" applyFont="1" applyBorder="1" applyAlignment="1">
      <alignment horizontal="right"/>
    </xf>
    <xf numFmtId="0" fontId="10" fillId="37" borderId="9" xfId="0" applyFont="1" applyFill="1" applyBorder="1" applyAlignment="1">
      <alignment horizontal="center" vertical="center"/>
    </xf>
    <xf numFmtId="1" fontId="47" fillId="36" borderId="23" xfId="1" applyNumberFormat="1" applyFont="1" applyFill="1" applyBorder="1" applyAlignment="1">
      <alignment horizontal="center"/>
    </xf>
    <xf numFmtId="1" fontId="47" fillId="36" borderId="112" xfId="1" applyNumberFormat="1" applyFont="1" applyFill="1" applyBorder="1" applyAlignment="1">
      <alignment horizontal="center"/>
    </xf>
    <xf numFmtId="0" fontId="47" fillId="36" borderId="23" xfId="1" applyFont="1" applyFill="1" applyBorder="1" applyAlignment="1">
      <alignment horizontal="center"/>
    </xf>
    <xf numFmtId="0" fontId="47" fillId="36" borderId="112" xfId="1" applyFont="1" applyFill="1" applyBorder="1" applyAlignment="1">
      <alignment horizontal="center"/>
    </xf>
    <xf numFmtId="0" fontId="22" fillId="0" borderId="194" xfId="1" applyFont="1" applyBorder="1" applyAlignment="1">
      <alignment horizontal="center"/>
    </xf>
    <xf numFmtId="0" fontId="71" fillId="0" borderId="0" xfId="0" applyFont="1"/>
    <xf numFmtId="2" fontId="72" fillId="0" borderId="7" xfId="1" applyNumberFormat="1" applyFont="1" applyBorder="1" applyAlignment="1" applyProtection="1">
      <alignment horizontal="center"/>
      <protection locked="0"/>
    </xf>
    <xf numFmtId="2" fontId="63" fillId="0" borderId="9" xfId="2" applyNumberFormat="1" applyFont="1" applyBorder="1" applyAlignment="1">
      <alignment horizontal="center"/>
    </xf>
    <xf numFmtId="49" fontId="60" fillId="0" borderId="33" xfId="1" applyNumberFormat="1" applyFont="1" applyBorder="1" applyAlignment="1">
      <alignment horizontal="left"/>
    </xf>
    <xf numFmtId="0" fontId="73" fillId="0" borderId="0" xfId="2" applyFont="1" applyAlignment="1">
      <alignment horizontal="center"/>
    </xf>
    <xf numFmtId="0" fontId="61" fillId="0" borderId="30" xfId="0" applyFont="1" applyBorder="1" applyAlignment="1">
      <alignment horizontal="center"/>
    </xf>
    <xf numFmtId="0" fontId="22" fillId="39" borderId="55" xfId="1" applyFont="1" applyFill="1" applyBorder="1" applyAlignment="1">
      <alignment horizontal="center"/>
    </xf>
    <xf numFmtId="49" fontId="60" fillId="0" borderId="0" xfId="1" applyNumberFormat="1" applyFont="1" applyAlignment="1">
      <alignment horizontal="left"/>
    </xf>
    <xf numFmtId="0" fontId="60" fillId="0" borderId="0" xfId="2" applyFont="1"/>
    <xf numFmtId="0" fontId="60" fillId="0" borderId="0" xfId="0" applyFont="1"/>
    <xf numFmtId="0" fontId="61" fillId="0" borderId="0" xfId="1" applyFont="1" applyAlignment="1">
      <alignment horizontal="center" vertical="center"/>
    </xf>
    <xf numFmtId="0" fontId="60" fillId="0" borderId="0" xfId="1" applyFont="1" applyAlignment="1">
      <alignment horizontal="center"/>
    </xf>
    <xf numFmtId="0" fontId="60" fillId="0" borderId="0" xfId="2" applyFont="1" applyAlignment="1">
      <alignment horizontal="center"/>
    </xf>
    <xf numFmtId="0" fontId="60" fillId="0" borderId="0" xfId="0" applyFont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61" fillId="0" borderId="23" xfId="0" applyFont="1" applyBorder="1" applyAlignment="1">
      <alignment horizontal="center"/>
    </xf>
    <xf numFmtId="49" fontId="61" fillId="0" borderId="33" xfId="1" applyNumberFormat="1" applyFont="1" applyBorder="1" applyAlignment="1">
      <alignment horizontal="left"/>
    </xf>
    <xf numFmtId="1" fontId="52" fillId="5" borderId="30" xfId="0" applyNumberFormat="1" applyFont="1" applyFill="1" applyBorder="1" applyAlignment="1">
      <alignment horizontal="center"/>
    </xf>
    <xf numFmtId="1" fontId="52" fillId="5" borderId="93" xfId="0" applyNumberFormat="1" applyFont="1" applyFill="1" applyBorder="1" applyAlignment="1">
      <alignment horizontal="center"/>
    </xf>
    <xf numFmtId="1" fontId="47" fillId="36" borderId="23" xfId="1" applyNumberFormat="1" applyFont="1" applyFill="1" applyBorder="1" applyAlignment="1" applyProtection="1">
      <alignment horizontal="center"/>
      <protection locked="0"/>
    </xf>
    <xf numFmtId="1" fontId="47" fillId="36" borderId="112" xfId="1" applyNumberFormat="1" applyFont="1" applyFill="1" applyBorder="1" applyAlignment="1" applyProtection="1">
      <alignment horizontal="center"/>
      <protection locked="0"/>
    </xf>
    <xf numFmtId="164" fontId="63" fillId="3" borderId="23" xfId="0" applyNumberFormat="1" applyFont="1" applyFill="1" applyBorder="1" applyAlignment="1">
      <alignment horizontal="center"/>
    </xf>
    <xf numFmtId="164" fontId="2" fillId="3" borderId="93" xfId="0" applyNumberFormat="1" applyFont="1" applyFill="1" applyBorder="1" applyAlignment="1">
      <alignment horizontal="center"/>
    </xf>
    <xf numFmtId="165" fontId="68" fillId="0" borderId="140" xfId="1" applyNumberFormat="1" applyFont="1" applyBorder="1" applyAlignment="1">
      <alignment horizontal="center"/>
    </xf>
    <xf numFmtId="166" fontId="25" fillId="0" borderId="21" xfId="2" applyNumberFormat="1" applyFont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64" fillId="38" borderId="47" xfId="1" applyFont="1" applyFill="1" applyBorder="1" applyAlignment="1">
      <alignment horizontal="center"/>
    </xf>
    <xf numFmtId="1" fontId="47" fillId="36" borderId="156" xfId="1" applyNumberFormat="1" applyFont="1" applyFill="1" applyBorder="1" applyAlignment="1">
      <alignment horizontal="center"/>
    </xf>
    <xf numFmtId="0" fontId="65" fillId="38" borderId="47" xfId="1" applyFont="1" applyFill="1" applyBorder="1" applyAlignment="1">
      <alignment horizontal="center"/>
    </xf>
    <xf numFmtId="1" fontId="68" fillId="31" borderId="197" xfId="1" applyNumberFormat="1" applyFont="1" applyFill="1" applyBorder="1" applyAlignment="1" applyProtection="1">
      <alignment horizontal="center"/>
      <protection locked="0"/>
    </xf>
    <xf numFmtId="166" fontId="22" fillId="0" borderId="198" xfId="1" applyNumberFormat="1" applyFont="1" applyBorder="1" applyAlignment="1" applyProtection="1">
      <alignment horizontal="center"/>
      <protection locked="0"/>
    </xf>
    <xf numFmtId="1" fontId="67" fillId="0" borderId="16" xfId="1" applyNumberFormat="1" applyFont="1" applyBorder="1" applyAlignment="1">
      <alignment horizontal="center"/>
    </xf>
    <xf numFmtId="1" fontId="68" fillId="0" borderId="25" xfId="1" applyNumberFormat="1" applyFont="1" applyBorder="1" applyAlignment="1">
      <alignment horizontal="center"/>
    </xf>
    <xf numFmtId="1" fontId="67" fillId="0" borderId="25" xfId="1" applyNumberFormat="1" applyFont="1" applyBorder="1" applyAlignment="1">
      <alignment horizontal="center"/>
    </xf>
    <xf numFmtId="1" fontId="67" fillId="0" borderId="6" xfId="1" applyNumberFormat="1" applyFont="1" applyBorder="1" applyAlignment="1">
      <alignment horizontal="center"/>
    </xf>
    <xf numFmtId="0" fontId="26" fillId="6" borderId="47" xfId="1" applyFont="1" applyFill="1" applyBorder="1" applyAlignment="1">
      <alignment horizontal="center"/>
    </xf>
    <xf numFmtId="0" fontId="65" fillId="38" borderId="93" xfId="1" applyFont="1" applyFill="1" applyBorder="1" applyAlignment="1">
      <alignment horizontal="center"/>
    </xf>
    <xf numFmtId="0" fontId="66" fillId="38" borderId="47" xfId="1" applyFont="1" applyFill="1" applyBorder="1" applyAlignment="1">
      <alignment horizontal="center"/>
    </xf>
    <xf numFmtId="0" fontId="64" fillId="38" borderId="93" xfId="1" applyFont="1" applyFill="1" applyBorder="1" applyAlignment="1">
      <alignment horizontal="center"/>
    </xf>
    <xf numFmtId="0" fontId="66" fillId="38" borderId="93" xfId="1" applyFont="1" applyFill="1" applyBorder="1" applyAlignment="1">
      <alignment horizontal="center"/>
    </xf>
    <xf numFmtId="0" fontId="26" fillId="6" borderId="181" xfId="1" applyFont="1" applyFill="1" applyBorder="1" applyAlignment="1">
      <alignment horizontal="center"/>
    </xf>
    <xf numFmtId="0" fontId="47" fillId="36" borderId="156" xfId="1" applyFont="1" applyFill="1" applyBorder="1" applyAlignment="1">
      <alignment horizontal="center"/>
    </xf>
    <xf numFmtId="0" fontId="22" fillId="38" borderId="202" xfId="1" applyFont="1" applyFill="1" applyBorder="1" applyAlignment="1">
      <alignment horizontal="center"/>
    </xf>
    <xf numFmtId="1" fontId="22" fillId="38" borderId="195" xfId="1" applyNumberFormat="1" applyFont="1" applyFill="1" applyBorder="1" applyAlignment="1">
      <alignment horizontal="center"/>
    </xf>
    <xf numFmtId="0" fontId="22" fillId="38" borderId="195" xfId="1" applyFont="1" applyFill="1" applyBorder="1" applyAlignment="1">
      <alignment horizontal="center"/>
    </xf>
    <xf numFmtId="0" fontId="22" fillId="38" borderId="195" xfId="1" applyFont="1" applyFill="1" applyBorder="1" applyAlignment="1" applyProtection="1">
      <alignment horizontal="center"/>
      <protection locked="0"/>
    </xf>
    <xf numFmtId="2" fontId="22" fillId="0" borderId="174" xfId="1" applyNumberFormat="1" applyFont="1" applyBorder="1" applyAlignment="1" applyProtection="1">
      <alignment horizontal="center"/>
      <protection locked="0"/>
    </xf>
    <xf numFmtId="0" fontId="22" fillId="37" borderId="200" xfId="1" applyFont="1" applyFill="1" applyBorder="1" applyAlignment="1">
      <alignment horizontal="center"/>
    </xf>
    <xf numFmtId="0" fontId="22" fillId="37" borderId="32" xfId="1" applyFont="1" applyFill="1" applyBorder="1" applyAlignment="1">
      <alignment horizontal="center"/>
    </xf>
    <xf numFmtId="166" fontId="25" fillId="37" borderId="22" xfId="1" applyNumberFormat="1" applyFont="1" applyFill="1" applyBorder="1" applyAlignment="1" applyProtection="1">
      <alignment horizontal="center"/>
      <protection locked="0"/>
    </xf>
    <xf numFmtId="1" fontId="25" fillId="37" borderId="157" xfId="1" applyNumberFormat="1" applyFont="1" applyFill="1" applyBorder="1" applyAlignment="1">
      <alignment horizontal="center"/>
    </xf>
    <xf numFmtId="1" fontId="22" fillId="37" borderId="200" xfId="1" applyNumberFormat="1" applyFont="1" applyFill="1" applyBorder="1" applyAlignment="1">
      <alignment horizontal="center"/>
    </xf>
    <xf numFmtId="1" fontId="22" fillId="37" borderId="0" xfId="1" applyNumberFormat="1" applyFont="1" applyFill="1" applyAlignment="1">
      <alignment horizontal="center"/>
    </xf>
    <xf numFmtId="166" fontId="22" fillId="37" borderId="107" xfId="1" applyNumberFormat="1" applyFont="1" applyFill="1" applyBorder="1" applyAlignment="1" applyProtection="1">
      <alignment horizontal="center"/>
      <protection locked="0"/>
    </xf>
    <xf numFmtId="166" fontId="25" fillId="37" borderId="180" xfId="1" applyNumberFormat="1" applyFont="1" applyFill="1" applyBorder="1" applyAlignment="1" applyProtection="1">
      <alignment horizontal="center"/>
      <protection locked="0"/>
    </xf>
    <xf numFmtId="1" fontId="25" fillId="37" borderId="157" xfId="1" applyNumberFormat="1" applyFont="1" applyFill="1" applyBorder="1" applyAlignment="1" applyProtection="1">
      <alignment horizontal="center"/>
      <protection locked="0"/>
    </xf>
    <xf numFmtId="0" fontId="64" fillId="38" borderId="203" xfId="1" applyFont="1" applyFill="1" applyBorder="1" applyAlignment="1" applyProtection="1">
      <alignment horizontal="center"/>
      <protection locked="0"/>
    </xf>
    <xf numFmtId="1" fontId="68" fillId="0" borderId="205" xfId="1" applyNumberFormat="1" applyFont="1" applyBorder="1" applyAlignment="1">
      <alignment horizontal="center"/>
    </xf>
    <xf numFmtId="1" fontId="68" fillId="0" borderId="0" xfId="1" applyNumberFormat="1" applyFont="1" applyAlignment="1">
      <alignment horizontal="center"/>
    </xf>
    <xf numFmtId="1" fontId="64" fillId="38" borderId="93" xfId="1" applyNumberFormat="1" applyFont="1" applyFill="1" applyBorder="1" applyAlignment="1">
      <alignment horizontal="center"/>
    </xf>
    <xf numFmtId="0" fontId="22" fillId="38" borderId="93" xfId="1" applyFont="1" applyFill="1" applyBorder="1" applyAlignment="1">
      <alignment horizontal="center"/>
    </xf>
    <xf numFmtId="0" fontId="64" fillId="38" borderId="114" xfId="1" applyFont="1" applyFill="1" applyBorder="1" applyAlignment="1">
      <alignment horizontal="center"/>
    </xf>
    <xf numFmtId="0" fontId="69" fillId="38" borderId="93" xfId="1" applyFont="1" applyFill="1" applyBorder="1" applyAlignment="1">
      <alignment horizontal="center"/>
    </xf>
    <xf numFmtId="1" fontId="67" fillId="0" borderId="187" xfId="1" applyNumberFormat="1" applyFont="1" applyBorder="1" applyAlignment="1">
      <alignment horizontal="center"/>
    </xf>
    <xf numFmtId="1" fontId="67" fillId="0" borderId="205" xfId="1" applyNumberFormat="1" applyFont="1" applyBorder="1" applyAlignment="1">
      <alignment horizontal="center"/>
    </xf>
    <xf numFmtId="1" fontId="68" fillId="0" borderId="187" xfId="1" applyNumberFormat="1" applyFont="1" applyBorder="1" applyAlignment="1">
      <alignment horizontal="center"/>
    </xf>
    <xf numFmtId="1" fontId="67" fillId="0" borderId="58" xfId="1" applyNumberFormat="1" applyFont="1" applyBorder="1" applyAlignment="1">
      <alignment horizontal="center"/>
    </xf>
    <xf numFmtId="1" fontId="67" fillId="0" borderId="8" xfId="1" applyNumberFormat="1" applyFont="1" applyBorder="1" applyAlignment="1">
      <alignment horizontal="center"/>
    </xf>
    <xf numFmtId="1" fontId="67" fillId="0" borderId="23" xfId="1" applyNumberFormat="1" applyFont="1" applyBorder="1" applyAlignment="1">
      <alignment horizontal="center"/>
    </xf>
    <xf numFmtId="1" fontId="67" fillId="0" borderId="26" xfId="1" applyNumberFormat="1" applyFont="1" applyBorder="1" applyAlignment="1">
      <alignment horizontal="center"/>
    </xf>
    <xf numFmtId="0" fontId="64" fillId="38" borderId="109" xfId="1" applyFont="1" applyFill="1" applyBorder="1" applyAlignment="1">
      <alignment horizontal="center"/>
    </xf>
    <xf numFmtId="0" fontId="65" fillId="38" borderId="109" xfId="1" applyFont="1" applyFill="1" applyBorder="1" applyAlignment="1">
      <alignment horizontal="center"/>
    </xf>
    <xf numFmtId="0" fontId="65" fillId="38" borderId="114" xfId="1" applyFont="1" applyFill="1" applyBorder="1" applyAlignment="1">
      <alignment horizontal="center"/>
    </xf>
    <xf numFmtId="1" fontId="65" fillId="38" borderId="206" xfId="1" applyNumberFormat="1" applyFont="1" applyFill="1" applyBorder="1" applyAlignment="1">
      <alignment horizontal="center"/>
    </xf>
    <xf numFmtId="1" fontId="64" fillId="38" borderId="206" xfId="1" applyNumberFormat="1" applyFont="1" applyFill="1" applyBorder="1" applyAlignment="1">
      <alignment horizontal="center"/>
    </xf>
    <xf numFmtId="1" fontId="64" fillId="38" borderId="207" xfId="1" applyNumberFormat="1" applyFont="1" applyFill="1" applyBorder="1" applyAlignment="1">
      <alignment horizontal="center"/>
    </xf>
    <xf numFmtId="1" fontId="64" fillId="38" borderId="110" xfId="1" applyNumberFormat="1" applyFont="1" applyFill="1" applyBorder="1" applyAlignment="1">
      <alignment horizontal="center"/>
    </xf>
    <xf numFmtId="1" fontId="22" fillId="38" borderId="93" xfId="1" applyNumberFormat="1" applyFont="1" applyFill="1" applyBorder="1" applyAlignment="1">
      <alignment horizontal="center"/>
    </xf>
    <xf numFmtId="1" fontId="65" fillId="38" borderId="93" xfId="1" applyNumberFormat="1" applyFont="1" applyFill="1" applyBorder="1" applyAlignment="1">
      <alignment horizontal="center"/>
    </xf>
    <xf numFmtId="1" fontId="65" fillId="38" borderId="110" xfId="1" applyNumberFormat="1" applyFont="1" applyFill="1" applyBorder="1" applyAlignment="1">
      <alignment horizontal="center"/>
    </xf>
    <xf numFmtId="1" fontId="69" fillId="38" borderId="93" xfId="1" applyNumberFormat="1" applyFont="1" applyFill="1" applyBorder="1" applyAlignment="1">
      <alignment horizontal="center"/>
    </xf>
    <xf numFmtId="1" fontId="67" fillId="37" borderId="30" xfId="1" applyNumberFormat="1" applyFont="1" applyFill="1" applyBorder="1" applyAlignment="1" applyProtection="1">
      <alignment horizontal="center"/>
      <protection locked="0"/>
    </xf>
    <xf numFmtId="1" fontId="67" fillId="37" borderId="8" xfId="1" applyNumberFormat="1" applyFont="1" applyFill="1" applyBorder="1" applyAlignment="1" applyProtection="1">
      <alignment horizontal="center"/>
      <protection locked="0"/>
    </xf>
    <xf numFmtId="1" fontId="67" fillId="37" borderId="26" xfId="1" applyNumberFormat="1" applyFont="1" applyFill="1" applyBorder="1" applyAlignment="1" applyProtection="1">
      <alignment horizontal="center"/>
      <protection locked="0"/>
    </xf>
    <xf numFmtId="1" fontId="67" fillId="37" borderId="23" xfId="1" applyNumberFormat="1" applyFont="1" applyFill="1" applyBorder="1" applyAlignment="1" applyProtection="1">
      <alignment horizontal="center"/>
      <protection locked="0"/>
    </xf>
    <xf numFmtId="0" fontId="65" fillId="38" borderId="93" xfId="1" applyFont="1" applyFill="1" applyBorder="1" applyAlignment="1" applyProtection="1">
      <alignment horizontal="center"/>
      <protection locked="0"/>
    </xf>
    <xf numFmtId="0" fontId="64" fillId="38" borderId="93" xfId="1" applyFont="1" applyFill="1" applyBorder="1" applyAlignment="1" applyProtection="1">
      <alignment horizontal="center"/>
      <protection locked="0"/>
    </xf>
    <xf numFmtId="0" fontId="64" fillId="38" borderId="114" xfId="1" applyFont="1" applyFill="1" applyBorder="1" applyAlignment="1" applyProtection="1">
      <alignment horizontal="center"/>
      <protection locked="0"/>
    </xf>
    <xf numFmtId="0" fontId="64" fillId="38" borderId="109" xfId="1" applyFont="1" applyFill="1" applyBorder="1" applyAlignment="1" applyProtection="1">
      <alignment horizontal="center"/>
      <protection locked="0"/>
    </xf>
    <xf numFmtId="0" fontId="22" fillId="38" borderId="93" xfId="1" applyFont="1" applyFill="1" applyBorder="1" applyAlignment="1" applyProtection="1">
      <alignment horizontal="center"/>
      <protection locked="0"/>
    </xf>
    <xf numFmtId="0" fontId="65" fillId="38" borderId="110" xfId="1" applyFont="1" applyFill="1" applyBorder="1" applyAlignment="1">
      <alignment horizontal="center"/>
    </xf>
    <xf numFmtId="0" fontId="65" fillId="38" borderId="110" xfId="1" applyFont="1" applyFill="1" applyBorder="1" applyAlignment="1" applyProtection="1">
      <alignment horizontal="center"/>
      <protection locked="0"/>
    </xf>
    <xf numFmtId="0" fontId="65" fillId="38" borderId="109" xfId="1" applyFont="1" applyFill="1" applyBorder="1" applyAlignment="1" applyProtection="1">
      <alignment horizontal="center"/>
      <protection locked="0"/>
    </xf>
    <xf numFmtId="0" fontId="44" fillId="0" borderId="0" xfId="2" applyFont="1" applyAlignment="1">
      <alignment horizontal="right"/>
    </xf>
    <xf numFmtId="0" fontId="75" fillId="0" borderId="0" xfId="2" applyFont="1"/>
    <xf numFmtId="0" fontId="68" fillId="0" borderId="65" xfId="1" applyFont="1" applyBorder="1" applyAlignment="1">
      <alignment horizontal="center"/>
    </xf>
    <xf numFmtId="0" fontId="68" fillId="0" borderId="8" xfId="1" applyFont="1" applyBorder="1" applyAlignment="1">
      <alignment horizontal="center"/>
    </xf>
    <xf numFmtId="0" fontId="68" fillId="0" borderId="23" xfId="1" applyFont="1" applyBorder="1" applyAlignment="1">
      <alignment horizontal="center"/>
    </xf>
    <xf numFmtId="1" fontId="68" fillId="0" borderId="8" xfId="1" applyNumberFormat="1" applyFont="1" applyBorder="1" applyAlignment="1">
      <alignment horizontal="center"/>
    </xf>
    <xf numFmtId="1" fontId="68" fillId="0" borderId="23" xfId="1" applyNumberFormat="1" applyFont="1" applyBorder="1" applyAlignment="1">
      <alignment horizontal="center"/>
    </xf>
    <xf numFmtId="0" fontId="68" fillId="0" borderId="65" xfId="1" applyFont="1" applyBorder="1" applyAlignment="1" applyProtection="1">
      <alignment horizontal="center"/>
      <protection locked="0"/>
    </xf>
    <xf numFmtId="0" fontId="68" fillId="0" borderId="8" xfId="1" applyFont="1" applyBorder="1" applyAlignment="1" applyProtection="1">
      <alignment horizontal="center"/>
      <protection locked="0"/>
    </xf>
    <xf numFmtId="0" fontId="68" fillId="0" borderId="23" xfId="1" applyFont="1" applyBorder="1" applyAlignment="1" applyProtection="1">
      <alignment horizontal="center"/>
      <protection locked="0"/>
    </xf>
    <xf numFmtId="165" fontId="68" fillId="0" borderId="205" xfId="1" applyNumberFormat="1" applyFont="1" applyBorder="1" applyAlignment="1">
      <alignment horizontal="center"/>
    </xf>
    <xf numFmtId="0" fontId="65" fillId="32" borderId="93" xfId="1" applyFont="1" applyFill="1" applyBorder="1" applyAlignment="1" applyProtection="1">
      <alignment horizontal="center"/>
      <protection locked="0"/>
    </xf>
    <xf numFmtId="0" fontId="65" fillId="32" borderId="114" xfId="1" applyFont="1" applyFill="1" applyBorder="1" applyAlignment="1" applyProtection="1">
      <alignment horizontal="center"/>
      <protection locked="0"/>
    </xf>
    <xf numFmtId="0" fontId="69" fillId="32" borderId="93" xfId="1" applyFont="1" applyFill="1" applyBorder="1" applyAlignment="1" applyProtection="1">
      <alignment horizontal="center"/>
      <protection locked="0"/>
    </xf>
    <xf numFmtId="0" fontId="76" fillId="0" borderId="0" xfId="2" applyFont="1"/>
    <xf numFmtId="49" fontId="60" fillId="0" borderId="27" xfId="1" applyNumberFormat="1" applyFont="1" applyBorder="1" applyAlignment="1">
      <alignment horizontal="left"/>
    </xf>
    <xf numFmtId="0" fontId="22" fillId="0" borderId="108" xfId="1" applyFont="1" applyBorder="1" applyAlignment="1">
      <alignment horizontal="center"/>
    </xf>
    <xf numFmtId="0" fontId="47" fillId="36" borderId="158" xfId="1" applyFont="1" applyFill="1" applyBorder="1" applyAlignment="1">
      <alignment horizontal="center"/>
    </xf>
    <xf numFmtId="2" fontId="22" fillId="0" borderId="159" xfId="1" applyNumberFormat="1" applyFont="1" applyBorder="1" applyAlignment="1" applyProtection="1">
      <alignment horizontal="center" vertical="center"/>
      <protection locked="0"/>
    </xf>
    <xf numFmtId="1" fontId="52" fillId="5" borderId="156" xfId="0" applyNumberFormat="1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166" fontId="11" fillId="0" borderId="16" xfId="0" applyNumberFormat="1" applyFont="1" applyBorder="1" applyAlignment="1">
      <alignment horizontal="right"/>
    </xf>
    <xf numFmtId="1" fontId="11" fillId="2" borderId="20" xfId="0" applyNumberFormat="1" applyFont="1" applyFill="1" applyBorder="1" applyAlignment="1">
      <alignment horizontal="right"/>
    </xf>
    <xf numFmtId="1" fontId="11" fillId="2" borderId="108" xfId="0" applyNumberFormat="1" applyFont="1" applyFill="1" applyBorder="1" applyAlignment="1">
      <alignment horizontal="right"/>
    </xf>
    <xf numFmtId="1" fontId="52" fillId="5" borderId="111" xfId="0" applyNumberFormat="1" applyFont="1" applyFill="1" applyBorder="1" applyAlignment="1">
      <alignment horizontal="center"/>
    </xf>
    <xf numFmtId="0" fontId="22" fillId="0" borderId="154" xfId="1" applyFont="1" applyBorder="1" applyAlignment="1" applyProtection="1">
      <alignment horizontal="center"/>
      <protection locked="0"/>
    </xf>
    <xf numFmtId="166" fontId="22" fillId="0" borderId="54" xfId="1" applyNumberFormat="1" applyFont="1" applyBorder="1" applyAlignment="1" applyProtection="1">
      <alignment horizontal="center" vertical="center"/>
      <protection locked="0"/>
    </xf>
    <xf numFmtId="1" fontId="22" fillId="39" borderId="5" xfId="1" applyNumberFormat="1" applyFont="1" applyFill="1" applyBorder="1" applyAlignment="1">
      <alignment horizontal="center"/>
    </xf>
    <xf numFmtId="1" fontId="22" fillId="39" borderId="8" xfId="1" applyNumberFormat="1" applyFont="1" applyFill="1" applyBorder="1" applyAlignment="1">
      <alignment horizontal="center"/>
    </xf>
    <xf numFmtId="1" fontId="22" fillId="39" borderId="118" xfId="1" applyNumberFormat="1" applyFont="1" applyFill="1" applyBorder="1" applyAlignment="1">
      <alignment horizontal="center"/>
    </xf>
    <xf numFmtId="0" fontId="22" fillId="39" borderId="30" xfId="1" applyFont="1" applyFill="1" applyBorder="1" applyAlignment="1">
      <alignment horizontal="center"/>
    </xf>
    <xf numFmtId="0" fontId="61" fillId="0" borderId="5" xfId="0" applyFont="1" applyBorder="1" applyAlignment="1">
      <alignment horizontal="center" vertical="center" wrapText="1"/>
    </xf>
    <xf numFmtId="0" fontId="61" fillId="0" borderId="58" xfId="0" applyFont="1" applyBorder="1" applyAlignment="1">
      <alignment horizontal="center" vertical="center" wrapText="1"/>
    </xf>
    <xf numFmtId="0" fontId="61" fillId="0" borderId="117" xfId="0" applyFont="1" applyBorder="1" applyAlignment="1">
      <alignment horizontal="center" vertical="center" wrapText="1"/>
    </xf>
    <xf numFmtId="0" fontId="61" fillId="0" borderId="58" xfId="1" applyFont="1" applyBorder="1" applyAlignment="1">
      <alignment horizontal="center" vertical="center"/>
    </xf>
    <xf numFmtId="0" fontId="61" fillId="0" borderId="65" xfId="1" applyFont="1" applyBorder="1" applyAlignment="1">
      <alignment horizontal="center"/>
    </xf>
    <xf numFmtId="0" fontId="61" fillId="0" borderId="55" xfId="1" applyFont="1" applyBorder="1" applyAlignment="1">
      <alignment horizontal="center"/>
    </xf>
    <xf numFmtId="0" fontId="61" fillId="0" borderId="5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9" fillId="0" borderId="24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55" xfId="2" applyFont="1" applyBorder="1" applyAlignment="1">
      <alignment horizontal="center"/>
    </xf>
    <xf numFmtId="0" fontId="73" fillId="0" borderId="27" xfId="2" applyFont="1" applyBorder="1"/>
    <xf numFmtId="0" fontId="73" fillId="0" borderId="4" xfId="2" applyFont="1" applyBorder="1"/>
    <xf numFmtId="0" fontId="73" fillId="0" borderId="4" xfId="2" applyFont="1" applyBorder="1" applyAlignment="1">
      <alignment horizontal="center"/>
    </xf>
    <xf numFmtId="0" fontId="73" fillId="0" borderId="23" xfId="2" applyFont="1" applyBorder="1" applyAlignment="1">
      <alignment horizontal="center"/>
    </xf>
    <xf numFmtId="0" fontId="73" fillId="0" borderId="9" xfId="2" applyFont="1" applyBorder="1"/>
    <xf numFmtId="0" fontId="73" fillId="0" borderId="7" xfId="2" applyFont="1" applyBorder="1"/>
    <xf numFmtId="0" fontId="73" fillId="0" borderId="7" xfId="2" applyFont="1" applyBorder="1" applyAlignment="1">
      <alignment horizontal="center"/>
    </xf>
    <xf numFmtId="0" fontId="73" fillId="0" borderId="46" xfId="2" applyFont="1" applyBorder="1"/>
    <xf numFmtId="0" fontId="73" fillId="0" borderId="45" xfId="2" applyFont="1" applyBorder="1"/>
    <xf numFmtId="0" fontId="73" fillId="0" borderId="45" xfId="2" applyFont="1" applyBorder="1" applyAlignment="1">
      <alignment horizontal="center"/>
    </xf>
    <xf numFmtId="0" fontId="73" fillId="0" borderId="55" xfId="2" applyFont="1" applyBorder="1" applyAlignment="1">
      <alignment horizontal="center"/>
    </xf>
    <xf numFmtId="0" fontId="9" fillId="0" borderId="55" xfId="1" applyFont="1" applyBorder="1" applyAlignment="1">
      <alignment horizontal="center" vertical="center"/>
    </xf>
    <xf numFmtId="0" fontId="61" fillId="0" borderId="30" xfId="1" applyFont="1" applyBorder="1" applyAlignment="1">
      <alignment horizontal="center"/>
    </xf>
    <xf numFmtId="0" fontId="61" fillId="0" borderId="54" xfId="2" applyFont="1" applyBorder="1"/>
    <xf numFmtId="0" fontId="60" fillId="0" borderId="53" xfId="0" applyFont="1" applyBorder="1" applyAlignment="1">
      <alignment horizontal="center"/>
    </xf>
    <xf numFmtId="0" fontId="61" fillId="0" borderId="24" xfId="2" applyFont="1" applyBorder="1" applyAlignment="1">
      <alignment horizontal="center"/>
    </xf>
    <xf numFmtId="0" fontId="8" fillId="0" borderId="31" xfId="1" applyFont="1" applyBorder="1" applyAlignment="1">
      <alignment horizontal="left"/>
    </xf>
    <xf numFmtId="0" fontId="8" fillId="0" borderId="53" xfId="1" applyFont="1" applyBorder="1" applyAlignment="1">
      <alignment horizontal="left"/>
    </xf>
    <xf numFmtId="0" fontId="8" fillId="0" borderId="53" xfId="1" applyFont="1" applyBorder="1" applyAlignment="1">
      <alignment horizontal="center"/>
    </xf>
    <xf numFmtId="0" fontId="61" fillId="0" borderId="33" xfId="2" applyFont="1" applyBorder="1"/>
    <xf numFmtId="0" fontId="9" fillId="0" borderId="30" xfId="2" applyFont="1" applyBorder="1" applyAlignment="1">
      <alignment horizontal="center"/>
    </xf>
    <xf numFmtId="0" fontId="61" fillId="0" borderId="31" xfId="0" applyFont="1" applyBorder="1"/>
    <xf numFmtId="0" fontId="8" fillId="0" borderId="20" xfId="2" applyFont="1" applyBorder="1" applyAlignment="1">
      <alignment horizontal="center"/>
    </xf>
    <xf numFmtId="0" fontId="60" fillId="0" borderId="32" xfId="0" applyFont="1" applyBorder="1"/>
    <xf numFmtId="0" fontId="60" fillId="0" borderId="32" xfId="0" applyFont="1" applyBorder="1" applyAlignment="1">
      <alignment horizontal="center"/>
    </xf>
    <xf numFmtId="167" fontId="63" fillId="2" borderId="53" xfId="0" applyNumberFormat="1" applyFont="1" applyFill="1" applyBorder="1"/>
    <xf numFmtId="164" fontId="2" fillId="3" borderId="177" xfId="0" applyNumberFormat="1" applyFont="1" applyFill="1" applyBorder="1" applyAlignment="1">
      <alignment horizontal="center"/>
    </xf>
    <xf numFmtId="164" fontId="2" fillId="3" borderId="156" xfId="0" applyNumberFormat="1" applyFont="1" applyFill="1" applyBorder="1" applyAlignment="1">
      <alignment horizontal="center"/>
    </xf>
    <xf numFmtId="0" fontId="22" fillId="0" borderId="210" xfId="1" applyFont="1" applyBorder="1" applyAlignment="1">
      <alignment horizontal="center"/>
    </xf>
    <xf numFmtId="1" fontId="25" fillId="39" borderId="55" xfId="1" applyNumberFormat="1" applyFont="1" applyFill="1" applyBorder="1" applyAlignment="1">
      <alignment horizontal="center"/>
    </xf>
    <xf numFmtId="164" fontId="2" fillId="3" borderId="111" xfId="0" applyNumberFormat="1" applyFont="1" applyFill="1" applyBorder="1" applyAlignment="1">
      <alignment horizontal="center"/>
    </xf>
    <xf numFmtId="165" fontId="2" fillId="2" borderId="53" xfId="0" applyNumberFormat="1" applyFont="1" applyFill="1" applyBorder="1"/>
    <xf numFmtId="0" fontId="61" fillId="0" borderId="54" xfId="0" applyFont="1" applyBorder="1"/>
    <xf numFmtId="0" fontId="61" fillId="0" borderId="53" xfId="0" applyFont="1" applyBorder="1" applyAlignment="1">
      <alignment horizontal="center"/>
    </xf>
    <xf numFmtId="0" fontId="65" fillId="32" borderId="184" xfId="1" applyFont="1" applyFill="1" applyBorder="1" applyAlignment="1">
      <alignment horizontal="center"/>
    </xf>
    <xf numFmtId="0" fontId="65" fillId="32" borderId="20" xfId="1" applyFont="1" applyFill="1" applyBorder="1" applyAlignment="1">
      <alignment horizontal="center"/>
    </xf>
    <xf numFmtId="1" fontId="68" fillId="0" borderId="65" xfId="1" applyNumberFormat="1" applyFont="1" applyBorder="1" applyAlignment="1">
      <alignment horizontal="center"/>
    </xf>
    <xf numFmtId="0" fontId="53" fillId="32" borderId="93" xfId="1" applyFont="1" applyFill="1" applyBorder="1" applyAlignment="1" applyProtection="1">
      <alignment horizontal="center"/>
      <protection locked="0"/>
    </xf>
    <xf numFmtId="0" fontId="68" fillId="0" borderId="30" xfId="1" applyFont="1" applyBorder="1" applyAlignment="1" applyProtection="1">
      <alignment horizontal="center"/>
      <protection locked="0"/>
    </xf>
    <xf numFmtId="1" fontId="76" fillId="0" borderId="0" xfId="2" applyNumberFormat="1" applyFont="1"/>
    <xf numFmtId="2" fontId="22" fillId="0" borderId="6" xfId="1" applyNumberFormat="1" applyFont="1" applyBorder="1" applyAlignment="1" applyProtection="1">
      <alignment horizontal="center"/>
      <protection locked="0"/>
    </xf>
    <xf numFmtId="1" fontId="52" fillId="5" borderId="110" xfId="0" applyNumberFormat="1" applyFont="1" applyFill="1" applyBorder="1" applyAlignment="1">
      <alignment horizontal="center"/>
    </xf>
    <xf numFmtId="0" fontId="18" fillId="0" borderId="25" xfId="2" applyBorder="1"/>
    <xf numFmtId="166" fontId="11" fillId="0" borderId="21" xfId="0" applyNumberFormat="1" applyFont="1" applyBorder="1" applyAlignment="1">
      <alignment horizontal="right"/>
    </xf>
    <xf numFmtId="166" fontId="11" fillId="0" borderId="25" xfId="0" applyNumberFormat="1" applyFont="1" applyBorder="1" applyAlignment="1">
      <alignment horizontal="right"/>
    </xf>
    <xf numFmtId="1" fontId="11" fillId="2" borderId="115" xfId="0" applyNumberFormat="1" applyFont="1" applyFill="1" applyBorder="1" applyAlignment="1">
      <alignment horizontal="right"/>
    </xf>
    <xf numFmtId="0" fontId="66" fillId="38" borderId="95" xfId="1" applyFont="1" applyFill="1" applyBorder="1" applyAlignment="1">
      <alignment horizontal="center"/>
    </xf>
    <xf numFmtId="0" fontId="69" fillId="38" borderId="203" xfId="1" applyFont="1" applyFill="1" applyBorder="1" applyAlignment="1" applyProtection="1">
      <alignment horizontal="center"/>
      <protection locked="0"/>
    </xf>
    <xf numFmtId="0" fontId="64" fillId="38" borderId="204" xfId="1" applyFont="1" applyFill="1" applyBorder="1" applyAlignment="1" applyProtection="1">
      <alignment horizontal="center"/>
      <protection locked="0"/>
    </xf>
    <xf numFmtId="0" fontId="22" fillId="38" borderId="203" xfId="1" applyFont="1" applyFill="1" applyBorder="1" applyAlignment="1" applyProtection="1">
      <alignment horizontal="center"/>
      <protection locked="0"/>
    </xf>
    <xf numFmtId="1" fontId="68" fillId="0" borderId="16" xfId="1" applyNumberFormat="1" applyFont="1" applyBorder="1" applyAlignment="1">
      <alignment horizontal="center"/>
    </xf>
    <xf numFmtId="2" fontId="22" fillId="0" borderId="53" xfId="1" applyNumberFormat="1" applyFont="1" applyBorder="1" applyAlignment="1" applyProtection="1">
      <alignment horizontal="center" vertical="center"/>
      <protection locked="0"/>
    </xf>
    <xf numFmtId="1" fontId="21" fillId="0" borderId="196" xfId="1" applyNumberFormat="1" applyFont="1" applyBorder="1" applyAlignment="1">
      <alignment horizontal="center"/>
    </xf>
    <xf numFmtId="1" fontId="67" fillId="0" borderId="55" xfId="1" applyNumberFormat="1" applyFont="1" applyBorder="1" applyAlignment="1">
      <alignment horizontal="center"/>
    </xf>
    <xf numFmtId="0" fontId="65" fillId="38" borderId="125" xfId="1" applyFont="1" applyFill="1" applyBorder="1" applyAlignment="1">
      <alignment horizontal="center"/>
    </xf>
    <xf numFmtId="1" fontId="47" fillId="36" borderId="212" xfId="1" applyNumberFormat="1" applyFont="1" applyFill="1" applyBorder="1" applyAlignment="1">
      <alignment horizontal="center"/>
    </xf>
    <xf numFmtId="1" fontId="64" fillId="38" borderId="94" xfId="1" applyNumberFormat="1" applyFont="1" applyFill="1" applyBorder="1" applyAlignment="1">
      <alignment horizontal="center"/>
    </xf>
    <xf numFmtId="0" fontId="47" fillId="36" borderId="212" xfId="1" applyFont="1" applyFill="1" applyBorder="1" applyAlignment="1">
      <alignment horizontal="center"/>
    </xf>
    <xf numFmtId="0" fontId="64" fillId="38" borderId="94" xfId="1" applyFont="1" applyFill="1" applyBorder="1" applyAlignment="1">
      <alignment horizontal="center"/>
    </xf>
    <xf numFmtId="1" fontId="67" fillId="37" borderId="55" xfId="1" applyNumberFormat="1" applyFont="1" applyFill="1" applyBorder="1" applyAlignment="1" applyProtection="1">
      <alignment horizontal="center"/>
      <protection locked="0"/>
    </xf>
    <xf numFmtId="0" fontId="64" fillId="38" borderId="166" xfId="1" applyFont="1" applyFill="1" applyBorder="1" applyAlignment="1" applyProtection="1">
      <alignment horizontal="center"/>
      <protection locked="0"/>
    </xf>
    <xf numFmtId="1" fontId="68" fillId="0" borderId="213" xfId="1" applyNumberFormat="1" applyFont="1" applyBorder="1" applyAlignment="1">
      <alignment horizontal="center"/>
    </xf>
    <xf numFmtId="0" fontId="62" fillId="0" borderId="4" xfId="0" applyFont="1" applyBorder="1" applyAlignment="1">
      <alignment horizontal="center"/>
    </xf>
    <xf numFmtId="0" fontId="62" fillId="0" borderId="31" xfId="0" applyFont="1" applyBorder="1"/>
    <xf numFmtId="49" fontId="73" fillId="0" borderId="46" xfId="1" applyNumberFormat="1" applyFont="1" applyBorder="1" applyAlignment="1">
      <alignment horizontal="left"/>
    </xf>
    <xf numFmtId="49" fontId="73" fillId="0" borderId="9" xfId="1" applyNumberFormat="1" applyFont="1" applyBorder="1" applyAlignment="1">
      <alignment horizontal="left"/>
    </xf>
    <xf numFmtId="49" fontId="61" fillId="0" borderId="54" xfId="1" applyNumberFormat="1" applyFont="1" applyBorder="1" applyAlignment="1">
      <alignment horizontal="left"/>
    </xf>
    <xf numFmtId="49" fontId="73" fillId="0" borderId="27" xfId="1" applyNumberFormat="1" applyFont="1" applyBorder="1" applyAlignment="1">
      <alignment horizontal="left"/>
    </xf>
    <xf numFmtId="1" fontId="61" fillId="0" borderId="9" xfId="0" applyNumberFormat="1" applyFont="1" applyBorder="1" applyAlignment="1" applyProtection="1">
      <alignment horizontal="left"/>
      <protection locked="0"/>
    </xf>
    <xf numFmtId="49" fontId="61" fillId="0" borderId="57" xfId="1" applyNumberFormat="1" applyFont="1" applyBorder="1" applyAlignment="1">
      <alignment horizontal="left"/>
    </xf>
    <xf numFmtId="49" fontId="9" fillId="0" borderId="21" xfId="1" applyNumberFormat="1" applyFont="1" applyBorder="1" applyAlignment="1">
      <alignment horizontal="left"/>
    </xf>
    <xf numFmtId="49" fontId="9" fillId="0" borderId="9" xfId="1" applyNumberFormat="1" applyFont="1" applyBorder="1" applyAlignment="1">
      <alignment horizontal="left"/>
    </xf>
    <xf numFmtId="0" fontId="61" fillId="0" borderId="21" xfId="2" applyFont="1" applyBorder="1"/>
    <xf numFmtId="49" fontId="61" fillId="0" borderId="64" xfId="1" applyNumberFormat="1" applyFont="1" applyBorder="1" applyAlignment="1">
      <alignment horizontal="left"/>
    </xf>
    <xf numFmtId="0" fontId="61" fillId="0" borderId="27" xfId="2" applyFont="1" applyBorder="1"/>
    <xf numFmtId="49" fontId="61" fillId="0" borderId="27" xfId="1" applyNumberFormat="1" applyFont="1" applyBorder="1" applyAlignment="1">
      <alignment horizontal="left"/>
    </xf>
    <xf numFmtId="0" fontId="61" fillId="0" borderId="34" xfId="0" applyFont="1" applyBorder="1"/>
    <xf numFmtId="0" fontId="9" fillId="0" borderId="21" xfId="2" applyFont="1" applyBorder="1"/>
    <xf numFmtId="0" fontId="9" fillId="0" borderId="9" xfId="2" applyFont="1" applyBorder="1"/>
    <xf numFmtId="0" fontId="9" fillId="0" borderId="54" xfId="2" applyFont="1" applyBorder="1"/>
    <xf numFmtId="0" fontId="62" fillId="0" borderId="22" xfId="0" applyFont="1" applyBorder="1" applyAlignment="1">
      <alignment horizontal="left"/>
    </xf>
    <xf numFmtId="0" fontId="26" fillId="6" borderId="215" xfId="1" applyFont="1" applyFill="1" applyBorder="1" applyAlignment="1">
      <alignment horizontal="center" vertical="center"/>
    </xf>
    <xf numFmtId="49" fontId="9" fillId="0" borderId="33" xfId="1" applyNumberFormat="1" applyFont="1" applyBorder="1" applyAlignment="1">
      <alignment horizontal="left"/>
    </xf>
    <xf numFmtId="0" fontId="61" fillId="0" borderId="20" xfId="0" applyFont="1" applyBorder="1"/>
    <xf numFmtId="49" fontId="9" fillId="0" borderId="64" xfId="1" applyNumberFormat="1" applyFont="1" applyBorder="1" applyAlignment="1">
      <alignment horizontal="left"/>
    </xf>
    <xf numFmtId="0" fontId="61" fillId="0" borderId="34" xfId="2" applyFont="1" applyBorder="1"/>
    <xf numFmtId="0" fontId="61" fillId="0" borderId="7" xfId="0" applyFont="1" applyBorder="1" applyAlignment="1">
      <alignment horizontal="center"/>
    </xf>
    <xf numFmtId="166" fontId="25" fillId="0" borderId="33" xfId="0" applyNumberFormat="1" applyFont="1" applyBorder="1" applyAlignment="1">
      <alignment horizontal="center"/>
    </xf>
    <xf numFmtId="166" fontId="25" fillId="0" borderId="21" xfId="0" applyNumberFormat="1" applyFont="1" applyBorder="1" applyAlignment="1">
      <alignment horizontal="center"/>
    </xf>
    <xf numFmtId="0" fontId="22" fillId="0" borderId="25" xfId="1" applyFont="1" applyBorder="1" applyAlignment="1" applyProtection="1">
      <alignment horizontal="center"/>
      <protection locked="0"/>
    </xf>
    <xf numFmtId="1" fontId="25" fillId="39" borderId="8" xfId="1" applyNumberFormat="1" applyFont="1" applyFill="1" applyBorder="1" applyAlignment="1">
      <alignment horizontal="center"/>
    </xf>
    <xf numFmtId="0" fontId="61" fillId="0" borderId="31" xfId="2" applyFont="1" applyBorder="1"/>
    <xf numFmtId="166" fontId="22" fillId="0" borderId="33" xfId="1" applyNumberFormat="1" applyFont="1" applyBorder="1" applyAlignment="1" applyProtection="1">
      <alignment horizontal="center" vertical="center"/>
      <protection locked="0"/>
    </xf>
    <xf numFmtId="166" fontId="18" fillId="0" borderId="0" xfId="2" applyNumberFormat="1"/>
    <xf numFmtId="0" fontId="61" fillId="0" borderId="20" xfId="2" applyFont="1" applyBorder="1"/>
    <xf numFmtId="0" fontId="61" fillId="0" borderId="20" xfId="2" applyFont="1" applyBorder="1" applyAlignment="1">
      <alignment horizontal="center"/>
    </xf>
    <xf numFmtId="0" fontId="65" fillId="32" borderId="179" xfId="1" applyFont="1" applyFill="1" applyBorder="1" applyAlignment="1">
      <alignment horizontal="center"/>
    </xf>
    <xf numFmtId="0" fontId="22" fillId="32" borderId="182" xfId="1" applyFont="1" applyFill="1" applyBorder="1" applyAlignment="1">
      <alignment horizontal="center"/>
    </xf>
    <xf numFmtId="0" fontId="64" fillId="32" borderId="182" xfId="1" applyFont="1" applyFill="1" applyBorder="1" applyAlignment="1">
      <alignment horizontal="center"/>
    </xf>
    <xf numFmtId="0" fontId="65" fillId="32" borderId="201" xfId="1" applyFont="1" applyFill="1" applyBorder="1" applyAlignment="1" applyProtection="1">
      <alignment horizontal="center"/>
      <protection locked="0"/>
    </xf>
    <xf numFmtId="0" fontId="53" fillId="32" borderId="114" xfId="1" applyFont="1" applyFill="1" applyBorder="1" applyAlignment="1" applyProtection="1">
      <alignment horizontal="center"/>
      <protection locked="0"/>
    </xf>
    <xf numFmtId="165" fontId="67" fillId="0" borderId="187" xfId="1" applyNumberFormat="1" applyFont="1" applyBorder="1" applyAlignment="1">
      <alignment horizontal="center"/>
    </xf>
    <xf numFmtId="0" fontId="65" fillId="32" borderId="110" xfId="1" applyFont="1" applyFill="1" applyBorder="1" applyAlignment="1">
      <alignment horizontal="center"/>
    </xf>
    <xf numFmtId="0" fontId="65" fillId="32" borderId="93" xfId="1" applyFont="1" applyFill="1" applyBorder="1" applyAlignment="1">
      <alignment horizontal="center"/>
    </xf>
    <xf numFmtId="0" fontId="64" fillId="32" borderId="93" xfId="1" applyFont="1" applyFill="1" applyBorder="1" applyAlignment="1">
      <alignment horizontal="center"/>
    </xf>
    <xf numFmtId="1" fontId="68" fillId="0" borderId="26" xfId="1" applyNumberFormat="1" applyFont="1" applyBorder="1" applyAlignment="1">
      <alignment horizontal="center"/>
    </xf>
    <xf numFmtId="0" fontId="65" fillId="32" borderId="172" xfId="1" applyFont="1" applyFill="1" applyBorder="1" applyAlignment="1" applyProtection="1">
      <alignment horizontal="center"/>
      <protection locked="0"/>
    </xf>
    <xf numFmtId="165" fontId="68" fillId="0" borderId="216" xfId="1" applyNumberFormat="1" applyFont="1" applyBorder="1" applyAlignment="1">
      <alignment horizontal="center"/>
    </xf>
    <xf numFmtId="1" fontId="77" fillId="39" borderId="118" xfId="1" applyNumberFormat="1" applyFont="1" applyFill="1" applyBorder="1" applyAlignment="1">
      <alignment horizontal="center"/>
    </xf>
    <xf numFmtId="1" fontId="77" fillId="39" borderId="156" xfId="1" applyNumberFormat="1" applyFont="1" applyFill="1" applyBorder="1" applyAlignment="1">
      <alignment horizontal="center"/>
    </xf>
    <xf numFmtId="0" fontId="78" fillId="32" borderId="185" xfId="1" applyFont="1" applyFill="1" applyBorder="1" applyAlignment="1">
      <alignment horizontal="center"/>
    </xf>
    <xf numFmtId="0" fontId="80" fillId="32" borderId="185" xfId="1" applyFont="1" applyFill="1" applyBorder="1" applyAlignment="1">
      <alignment horizontal="center"/>
    </xf>
    <xf numFmtId="0" fontId="80" fillId="32" borderId="93" xfId="1" applyFont="1" applyFill="1" applyBorder="1" applyAlignment="1" applyProtection="1">
      <alignment horizontal="center"/>
      <protection locked="0"/>
    </xf>
    <xf numFmtId="0" fontId="81" fillId="32" borderId="185" xfId="1" applyFont="1" applyFill="1" applyBorder="1" applyAlignment="1">
      <alignment horizontal="center"/>
    </xf>
    <xf numFmtId="0" fontId="81" fillId="32" borderId="93" xfId="1" applyFont="1" applyFill="1" applyBorder="1" applyAlignment="1" applyProtection="1">
      <alignment horizontal="center"/>
      <protection locked="0"/>
    </xf>
    <xf numFmtId="2" fontId="22" fillId="0" borderId="31" xfId="1" applyNumberFormat="1" applyFont="1" applyBorder="1" applyAlignment="1" applyProtection="1">
      <alignment horizontal="center" vertical="center"/>
      <protection locked="0"/>
    </xf>
    <xf numFmtId="166" fontId="22" fillId="0" borderId="25" xfId="1" applyNumberFormat="1" applyFont="1" applyBorder="1" applyAlignment="1" applyProtection="1">
      <alignment horizontal="center"/>
      <protection locked="0"/>
    </xf>
    <xf numFmtId="2" fontId="25" fillId="0" borderId="60" xfId="0" applyNumberFormat="1" applyFont="1" applyBorder="1" applyAlignment="1">
      <alignment horizontal="center" vertical="center" wrapText="1"/>
    </xf>
    <xf numFmtId="0" fontId="53" fillId="38" borderId="109" xfId="1" applyFont="1" applyFill="1" applyBorder="1" applyAlignment="1">
      <alignment horizontal="center"/>
    </xf>
    <xf numFmtId="166" fontId="25" fillId="0" borderId="6" xfId="1" applyNumberFormat="1" applyFont="1" applyBorder="1" applyAlignment="1" applyProtection="1">
      <alignment horizontal="center"/>
      <protection locked="0"/>
    </xf>
    <xf numFmtId="0" fontId="22" fillId="38" borderId="47" xfId="1" applyFont="1" applyFill="1" applyBorder="1" applyAlignment="1">
      <alignment horizontal="center"/>
    </xf>
    <xf numFmtId="0" fontId="69" fillId="38" borderId="199" xfId="1" applyFont="1" applyFill="1" applyBorder="1" applyAlignment="1">
      <alignment horizontal="center"/>
    </xf>
    <xf numFmtId="0" fontId="66" fillId="38" borderId="112" xfId="1" applyFont="1" applyFill="1" applyBorder="1" applyAlignment="1">
      <alignment horizontal="center"/>
    </xf>
    <xf numFmtId="0" fontId="64" fillId="38" borderId="110" xfId="1" applyFont="1" applyFill="1" applyBorder="1" applyAlignment="1" applyProtection="1">
      <alignment horizontal="center"/>
      <protection locked="0"/>
    </xf>
    <xf numFmtId="0" fontId="69" fillId="38" borderId="93" xfId="1" applyFont="1" applyFill="1" applyBorder="1" applyAlignment="1" applyProtection="1">
      <alignment horizontal="center"/>
      <protection locked="0"/>
    </xf>
    <xf numFmtId="166" fontId="25" fillId="0" borderId="107" xfId="1" applyNumberFormat="1" applyFont="1" applyBorder="1" applyAlignment="1" applyProtection="1">
      <alignment horizontal="center"/>
      <protection locked="0"/>
    </xf>
    <xf numFmtId="49" fontId="61" fillId="0" borderId="7" xfId="1" applyNumberFormat="1" applyFont="1" applyBorder="1" applyAlignment="1">
      <alignment horizontal="left"/>
    </xf>
    <xf numFmtId="1" fontId="64" fillId="38" borderId="217" xfId="1" applyNumberFormat="1" applyFont="1" applyFill="1" applyBorder="1" applyAlignment="1">
      <alignment horizontal="center"/>
    </xf>
    <xf numFmtId="0" fontId="80" fillId="38" borderId="93" xfId="1" applyFont="1" applyFill="1" applyBorder="1" applyAlignment="1">
      <alignment horizontal="center"/>
    </xf>
    <xf numFmtId="1" fontId="80" fillId="38" borderId="93" xfId="1" applyNumberFormat="1" applyFont="1" applyFill="1" applyBorder="1" applyAlignment="1">
      <alignment horizontal="center"/>
    </xf>
    <xf numFmtId="0" fontId="80" fillId="38" borderId="109" xfId="1" applyFont="1" applyFill="1" applyBorder="1" applyAlignment="1" applyProtection="1">
      <alignment horizontal="center"/>
      <protection locked="0"/>
    </xf>
    <xf numFmtId="0" fontId="73" fillId="0" borderId="21" xfId="2" applyFont="1" applyBorder="1"/>
    <xf numFmtId="49" fontId="71" fillId="0" borderId="46" xfId="1" applyNumberFormat="1" applyFont="1" applyBorder="1" applyAlignment="1">
      <alignment horizontal="left"/>
    </xf>
    <xf numFmtId="0" fontId="71" fillId="0" borderId="45" xfId="1" applyFont="1" applyBorder="1" applyAlignment="1">
      <alignment horizontal="left"/>
    </xf>
    <xf numFmtId="0" fontId="71" fillId="0" borderId="45" xfId="1" applyFont="1" applyBorder="1" applyAlignment="1">
      <alignment horizontal="center"/>
    </xf>
    <xf numFmtId="0" fontId="73" fillId="0" borderId="22" xfId="2" applyFont="1" applyBorder="1"/>
    <xf numFmtId="0" fontId="73" fillId="0" borderId="0" xfId="2" applyFont="1"/>
    <xf numFmtId="0" fontId="82" fillId="0" borderId="0" xfId="2" applyFont="1"/>
    <xf numFmtId="0" fontId="82" fillId="0" borderId="0" xfId="2" applyFont="1" applyAlignment="1">
      <alignment horizontal="center" vertical="center"/>
    </xf>
    <xf numFmtId="0" fontId="73" fillId="0" borderId="54" xfId="2" applyFont="1" applyBorder="1"/>
    <xf numFmtId="0" fontId="73" fillId="0" borderId="53" xfId="2" applyFont="1" applyBorder="1"/>
    <xf numFmtId="49" fontId="73" fillId="0" borderId="54" xfId="1" applyNumberFormat="1" applyFont="1" applyBorder="1" applyAlignment="1">
      <alignment horizontal="left"/>
    </xf>
    <xf numFmtId="0" fontId="22" fillId="0" borderId="22" xfId="1" applyFont="1" applyBorder="1" applyAlignment="1">
      <alignment horizontal="center"/>
    </xf>
    <xf numFmtId="1" fontId="47" fillId="36" borderId="158" xfId="1" applyNumberFormat="1" applyFont="1" applyFill="1" applyBorder="1" applyAlignment="1">
      <alignment horizontal="center"/>
    </xf>
    <xf numFmtId="1" fontId="47" fillId="36" borderId="26" xfId="1" applyNumberFormat="1" applyFont="1" applyFill="1" applyBorder="1" applyAlignment="1">
      <alignment horizontal="center"/>
    </xf>
    <xf numFmtId="0" fontId="47" fillId="36" borderId="26" xfId="1" applyFont="1" applyFill="1" applyBorder="1" applyAlignment="1">
      <alignment horizontal="center"/>
    </xf>
    <xf numFmtId="1" fontId="83" fillId="5" borderId="23" xfId="0" applyNumberFormat="1" applyFont="1" applyFill="1" applyBorder="1" applyAlignment="1">
      <alignment horizontal="center"/>
    </xf>
    <xf numFmtId="1" fontId="25" fillId="39" borderId="212" xfId="1" applyNumberFormat="1" applyFont="1" applyFill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219" xfId="1" applyFont="1" applyBorder="1" applyAlignment="1">
      <alignment horizontal="center"/>
    </xf>
    <xf numFmtId="1" fontId="25" fillId="39" borderId="218" xfId="1" applyNumberFormat="1" applyFont="1" applyFill="1" applyBorder="1" applyAlignment="1">
      <alignment horizontal="center"/>
    </xf>
    <xf numFmtId="0" fontId="60" fillId="0" borderId="89" xfId="2" applyFont="1" applyBorder="1" applyAlignment="1">
      <alignment horizontal="center"/>
    </xf>
    <xf numFmtId="0" fontId="60" fillId="0" borderId="23" xfId="2" applyFont="1" applyBorder="1" applyAlignment="1">
      <alignment horizontal="center"/>
    </xf>
    <xf numFmtId="0" fontId="61" fillId="0" borderId="218" xfId="2" applyFont="1" applyBorder="1" applyAlignment="1">
      <alignment horizontal="center"/>
    </xf>
    <xf numFmtId="0" fontId="61" fillId="0" borderId="112" xfId="2" applyFont="1" applyBorder="1" applyAlignment="1">
      <alignment horizontal="center"/>
    </xf>
    <xf numFmtId="0" fontId="60" fillId="0" borderId="112" xfId="2" applyFont="1" applyBorder="1" applyAlignment="1">
      <alignment horizontal="center"/>
    </xf>
    <xf numFmtId="0" fontId="60" fillId="0" borderId="220" xfId="2" applyFont="1" applyBorder="1" applyAlignment="1">
      <alignment horizontal="center"/>
    </xf>
    <xf numFmtId="0" fontId="60" fillId="0" borderId="6" xfId="2" applyFont="1" applyBorder="1" applyAlignment="1">
      <alignment horizontal="center"/>
    </xf>
    <xf numFmtId="0" fontId="60" fillId="0" borderId="126" xfId="2" applyFont="1" applyBorder="1" applyAlignment="1">
      <alignment horizontal="center"/>
    </xf>
    <xf numFmtId="166" fontId="85" fillId="2" borderId="7" xfId="0" applyNumberFormat="1" applyFont="1" applyFill="1" applyBorder="1"/>
    <xf numFmtId="0" fontId="65" fillId="32" borderId="172" xfId="1" applyFont="1" applyFill="1" applyBorder="1" applyAlignment="1">
      <alignment horizontal="center"/>
    </xf>
    <xf numFmtId="0" fontId="22" fillId="0" borderId="221" xfId="1" applyFont="1" applyBorder="1" applyAlignment="1">
      <alignment horizontal="center"/>
    </xf>
    <xf numFmtId="1" fontId="53" fillId="37" borderId="159" xfId="1" applyNumberFormat="1" applyFont="1" applyFill="1" applyBorder="1" applyAlignment="1">
      <alignment horizontal="center"/>
    </xf>
    <xf numFmtId="0" fontId="53" fillId="32" borderId="111" xfId="1" applyFont="1" applyFill="1" applyBorder="1" applyAlignment="1">
      <alignment horizontal="center"/>
    </xf>
    <xf numFmtId="1" fontId="25" fillId="0" borderId="222" xfId="1" applyNumberFormat="1" applyFont="1" applyBorder="1" applyAlignment="1">
      <alignment horizontal="center"/>
    </xf>
    <xf numFmtId="0" fontId="22" fillId="32" borderId="224" xfId="1" applyFont="1" applyFill="1" applyBorder="1" applyAlignment="1">
      <alignment horizontal="center"/>
    </xf>
    <xf numFmtId="166" fontId="22" fillId="0" borderId="223" xfId="1" applyNumberFormat="1" applyFont="1" applyBorder="1" applyAlignment="1" applyProtection="1">
      <alignment horizontal="center"/>
      <protection locked="0"/>
    </xf>
    <xf numFmtId="0" fontId="22" fillId="0" borderId="222" xfId="1" applyFont="1" applyBorder="1" applyAlignment="1">
      <alignment horizontal="center"/>
    </xf>
    <xf numFmtId="0" fontId="53" fillId="32" borderId="224" xfId="1" applyFont="1" applyFill="1" applyBorder="1" applyAlignment="1">
      <alignment horizontal="center"/>
    </xf>
    <xf numFmtId="1" fontId="22" fillId="0" borderId="223" xfId="1" applyNumberFormat="1" applyFont="1" applyBorder="1" applyAlignment="1" applyProtection="1">
      <alignment horizontal="center"/>
      <protection locked="0"/>
    </xf>
    <xf numFmtId="0" fontId="22" fillId="0" borderId="221" xfId="1" applyFont="1" applyBorder="1" applyAlignment="1" applyProtection="1">
      <alignment horizontal="center"/>
      <protection locked="0"/>
    </xf>
    <xf numFmtId="0" fontId="53" fillId="32" borderId="224" xfId="1" applyFont="1" applyFill="1" applyBorder="1" applyAlignment="1" applyProtection="1">
      <alignment horizontal="center"/>
      <protection locked="0"/>
    </xf>
    <xf numFmtId="165" fontId="21" fillId="0" borderId="225" xfId="1" applyNumberFormat="1" applyFont="1" applyBorder="1" applyAlignment="1">
      <alignment horizontal="center"/>
    </xf>
    <xf numFmtId="1" fontId="18" fillId="0" borderId="35" xfId="2" applyNumberFormat="1" applyBorder="1"/>
    <xf numFmtId="0" fontId="61" fillId="0" borderId="214" xfId="2" applyFont="1" applyBorder="1" applyAlignment="1">
      <alignment horizontal="center"/>
    </xf>
    <xf numFmtId="0" fontId="86" fillId="0" borderId="7" xfId="2" applyFont="1" applyBorder="1" applyAlignment="1">
      <alignment horizontal="center" vertical="center"/>
    </xf>
    <xf numFmtId="0" fontId="61" fillId="0" borderId="45" xfId="2" applyFont="1" applyBorder="1" applyAlignment="1">
      <alignment horizontal="center"/>
    </xf>
    <xf numFmtId="0" fontId="61" fillId="0" borderId="108" xfId="2" applyFont="1" applyBorder="1" applyAlignment="1">
      <alignment horizontal="center"/>
    </xf>
    <xf numFmtId="0" fontId="61" fillId="0" borderId="32" xfId="1" applyFont="1" applyBorder="1" applyAlignment="1">
      <alignment horizontal="center"/>
    </xf>
    <xf numFmtId="0" fontId="61" fillId="0" borderId="7" xfId="1" applyFont="1" applyBorder="1" applyAlignment="1">
      <alignment horizontal="center"/>
    </xf>
    <xf numFmtId="0" fontId="61" fillId="0" borderId="53" xfId="1" applyFont="1" applyBorder="1" applyAlignment="1">
      <alignment horizontal="center"/>
    </xf>
    <xf numFmtId="0" fontId="9" fillId="0" borderId="214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9" fillId="0" borderId="53" xfId="1" applyFont="1" applyBorder="1" applyAlignment="1">
      <alignment horizontal="center"/>
    </xf>
    <xf numFmtId="0" fontId="61" fillId="0" borderId="45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45" xfId="1" applyFont="1" applyBorder="1" applyAlignment="1">
      <alignment horizontal="center"/>
    </xf>
    <xf numFmtId="0" fontId="61" fillId="0" borderId="4" xfId="1" applyFont="1" applyBorder="1" applyAlignment="1">
      <alignment horizontal="center"/>
    </xf>
    <xf numFmtId="0" fontId="61" fillId="0" borderId="4" xfId="2" applyFont="1" applyBorder="1"/>
    <xf numFmtId="0" fontId="61" fillId="0" borderId="53" xfId="2" applyFont="1" applyBorder="1"/>
    <xf numFmtId="0" fontId="61" fillId="0" borderId="32" xfId="1" applyFont="1" applyBorder="1" applyAlignment="1">
      <alignment horizontal="left"/>
    </xf>
    <xf numFmtId="0" fontId="61" fillId="0" borderId="53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49" fontId="9" fillId="0" borderId="54" xfId="1" applyNumberFormat="1" applyFont="1" applyBorder="1" applyAlignment="1">
      <alignment horizontal="left"/>
    </xf>
    <xf numFmtId="0" fontId="9" fillId="0" borderId="45" xfId="1" applyFont="1" applyBorder="1" applyAlignment="1">
      <alignment horizontal="left"/>
    </xf>
    <xf numFmtId="0" fontId="61" fillId="0" borderId="45" xfId="1" applyFont="1" applyBorder="1" applyAlignment="1">
      <alignment horizontal="left"/>
    </xf>
    <xf numFmtId="0" fontId="61" fillId="0" borderId="22" xfId="2" applyFont="1" applyBorder="1"/>
    <xf numFmtId="0" fontId="61" fillId="0" borderId="46" xfId="2" applyFont="1" applyBorder="1"/>
    <xf numFmtId="0" fontId="61" fillId="0" borderId="45" xfId="2" applyFont="1" applyBorder="1"/>
    <xf numFmtId="49" fontId="61" fillId="0" borderId="63" xfId="1" applyNumberFormat="1" applyFont="1" applyBorder="1" applyAlignment="1">
      <alignment horizontal="left" vertical="center"/>
    </xf>
    <xf numFmtId="49" fontId="9" fillId="0" borderId="46" xfId="1" applyNumberFormat="1" applyFont="1" applyBorder="1" applyAlignment="1">
      <alignment horizontal="left"/>
    </xf>
    <xf numFmtId="0" fontId="61" fillId="0" borderId="53" xfId="0" applyFont="1" applyBorder="1"/>
    <xf numFmtId="0" fontId="61" fillId="0" borderId="220" xfId="2" applyFont="1" applyBorder="1"/>
    <xf numFmtId="0" fontId="86" fillId="0" borderId="6" xfId="2" applyFont="1" applyBorder="1"/>
    <xf numFmtId="0" fontId="86" fillId="0" borderId="7" xfId="2" applyFont="1" applyBorder="1"/>
    <xf numFmtId="0" fontId="61" fillId="0" borderId="16" xfId="2" applyFont="1" applyBorder="1"/>
    <xf numFmtId="0" fontId="61" fillId="0" borderId="32" xfId="2" applyFont="1" applyBorder="1"/>
    <xf numFmtId="0" fontId="61" fillId="0" borderId="6" xfId="2" applyFont="1" applyBorder="1"/>
    <xf numFmtId="0" fontId="61" fillId="0" borderId="126" xfId="2" applyFont="1" applyBorder="1"/>
    <xf numFmtId="0" fontId="61" fillId="0" borderId="89" xfId="2" applyFont="1" applyBorder="1"/>
    <xf numFmtId="0" fontId="9" fillId="0" borderId="7" xfId="2" applyFont="1" applyBorder="1"/>
    <xf numFmtId="0" fontId="9" fillId="0" borderId="22" xfId="2" applyFont="1" applyBorder="1"/>
    <xf numFmtId="0" fontId="9" fillId="0" borderId="53" xfId="2" applyFont="1" applyBorder="1"/>
    <xf numFmtId="0" fontId="61" fillId="0" borderId="108" xfId="2" applyFont="1" applyBorder="1"/>
    <xf numFmtId="0" fontId="61" fillId="0" borderId="89" xfId="1" applyFont="1" applyBorder="1" applyAlignment="1">
      <alignment horizontal="left"/>
    </xf>
    <xf numFmtId="0" fontId="87" fillId="0" borderId="0" xfId="0" applyFont="1"/>
    <xf numFmtId="20" fontId="0" fillId="0" borderId="0" xfId="0" applyNumberFormat="1"/>
    <xf numFmtId="0" fontId="61" fillId="0" borderId="0" xfId="1" applyFont="1" applyAlignment="1">
      <alignment horizontal="left"/>
    </xf>
    <xf numFmtId="0" fontId="61" fillId="0" borderId="0" xfId="0" applyFont="1" applyAlignment="1">
      <alignment horizontal="left" vertical="center" wrapText="1"/>
    </xf>
    <xf numFmtId="0" fontId="61" fillId="0" borderId="0" xfId="0" applyFont="1"/>
    <xf numFmtId="0" fontId="9" fillId="0" borderId="0" xfId="0" applyFont="1"/>
    <xf numFmtId="0" fontId="61" fillId="0" borderId="0" xfId="2" applyFont="1"/>
    <xf numFmtId="0" fontId="61" fillId="0" borderId="0" xfId="1" applyFont="1" applyAlignment="1">
      <alignment vertical="center"/>
    </xf>
    <xf numFmtId="0" fontId="9" fillId="0" borderId="0" xfId="2" applyFont="1"/>
    <xf numFmtId="20" fontId="0" fillId="0" borderId="88" xfId="0" applyNumberFormat="1" applyBorder="1"/>
    <xf numFmtId="0" fontId="9" fillId="0" borderId="6" xfId="2" applyFont="1" applyBorder="1"/>
    <xf numFmtId="0" fontId="86" fillId="0" borderId="9" xfId="2" applyFont="1" applyBorder="1"/>
    <xf numFmtId="0" fontId="86" fillId="0" borderId="22" xfId="2" applyFont="1" applyBorder="1"/>
    <xf numFmtId="0" fontId="8" fillId="0" borderId="6" xfId="2" applyFont="1" applyBorder="1" applyAlignment="1">
      <alignment horizontal="center"/>
    </xf>
    <xf numFmtId="0" fontId="86" fillId="0" borderId="22" xfId="2" applyFont="1" applyBorder="1" applyAlignment="1">
      <alignment horizontal="center" vertical="center"/>
    </xf>
    <xf numFmtId="0" fontId="9" fillId="0" borderId="112" xfId="2" applyFont="1" applyBorder="1" applyAlignment="1">
      <alignment horizontal="center"/>
    </xf>
    <xf numFmtId="49" fontId="61" fillId="0" borderId="22" xfId="1" applyNumberFormat="1" applyFont="1" applyBorder="1" applyAlignment="1">
      <alignment horizontal="left" vertical="center"/>
    </xf>
    <xf numFmtId="0" fontId="9" fillId="0" borderId="63" xfId="1" applyFont="1" applyBorder="1" applyAlignment="1">
      <alignment horizontal="left"/>
    </xf>
    <xf numFmtId="0" fontId="9" fillId="0" borderId="32" xfId="1" applyFont="1" applyBorder="1" applyAlignment="1">
      <alignment horizontal="left"/>
    </xf>
    <xf numFmtId="0" fontId="61" fillId="0" borderId="63" xfId="1" applyFont="1" applyBorder="1" applyAlignment="1">
      <alignment horizontal="left"/>
    </xf>
    <xf numFmtId="0" fontId="9" fillId="0" borderId="62" xfId="1" applyFont="1" applyBorder="1" applyAlignment="1">
      <alignment horizontal="center"/>
    </xf>
    <xf numFmtId="0" fontId="61" fillId="0" borderId="31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/>
    </xf>
    <xf numFmtId="1" fontId="10" fillId="5" borderId="26" xfId="0" applyNumberFormat="1" applyFont="1" applyFill="1" applyBorder="1" applyAlignment="1">
      <alignment horizontal="center"/>
    </xf>
    <xf numFmtId="0" fontId="90" fillId="0" borderId="6" xfId="2" applyFont="1" applyBorder="1"/>
    <xf numFmtId="0" fontId="91" fillId="0" borderId="6" xfId="2" applyFont="1" applyBorder="1" applyAlignment="1">
      <alignment horizontal="center"/>
    </xf>
    <xf numFmtId="0" fontId="90" fillId="0" borderId="112" xfId="2" applyFont="1" applyBorder="1" applyAlignment="1">
      <alignment horizontal="center"/>
    </xf>
    <xf numFmtId="49" fontId="9" fillId="0" borderId="27" xfId="1" applyNumberFormat="1" applyFont="1" applyBorder="1" applyAlignment="1">
      <alignment horizontal="left"/>
    </xf>
    <xf numFmtId="0" fontId="61" fillId="0" borderId="4" xfId="1" applyFont="1" applyBorder="1" applyAlignment="1">
      <alignment horizontal="left"/>
    </xf>
    <xf numFmtId="49" fontId="61" fillId="0" borderId="7" xfId="1" applyNumberFormat="1" applyFont="1" applyBorder="1" applyAlignment="1">
      <alignment horizontal="left" vertical="center"/>
    </xf>
    <xf numFmtId="0" fontId="61" fillId="0" borderId="62" xfId="1" applyFont="1" applyBorder="1" applyAlignment="1">
      <alignment horizontal="center"/>
    </xf>
    <xf numFmtId="0" fontId="61" fillId="0" borderId="22" xfId="1" applyFont="1" applyBorder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31" xfId="1" applyFont="1" applyBorder="1" applyAlignment="1">
      <alignment horizontal="left"/>
    </xf>
    <xf numFmtId="49" fontId="61" fillId="0" borderId="32" xfId="1" applyNumberFormat="1" applyFont="1" applyBorder="1" applyAlignment="1">
      <alignment horizontal="left" vertical="center"/>
    </xf>
    <xf numFmtId="0" fontId="90" fillId="0" borderId="9" xfId="0" applyFont="1" applyBorder="1"/>
    <xf numFmtId="0" fontId="90" fillId="0" borderId="26" xfId="0" applyFont="1" applyBorder="1" applyAlignment="1">
      <alignment horizontal="center" vertical="center"/>
    </xf>
    <xf numFmtId="0" fontId="90" fillId="0" borderId="30" xfId="0" applyFont="1" applyBorder="1" applyAlignment="1">
      <alignment horizontal="center"/>
    </xf>
    <xf numFmtId="0" fontId="91" fillId="0" borderId="23" xfId="2" applyFont="1" applyBorder="1" applyAlignment="1">
      <alignment horizontal="center"/>
    </xf>
    <xf numFmtId="0" fontId="90" fillId="0" borderId="16" xfId="2" applyFont="1" applyBorder="1"/>
    <xf numFmtId="0" fontId="90" fillId="0" borderId="32" xfId="2" applyFont="1" applyBorder="1"/>
    <xf numFmtId="0" fontId="90" fillId="0" borderId="22" xfId="2" applyFont="1" applyBorder="1" applyAlignment="1">
      <alignment horizontal="center"/>
    </xf>
    <xf numFmtId="0" fontId="90" fillId="0" borderId="7" xfId="2" applyFont="1" applyBorder="1"/>
    <xf numFmtId="0" fontId="90" fillId="0" borderId="30" xfId="2" applyFont="1" applyBorder="1" applyAlignment="1">
      <alignment horizontal="center"/>
    </xf>
    <xf numFmtId="0" fontId="90" fillId="0" borderId="9" xfId="2" applyFont="1" applyBorder="1"/>
    <xf numFmtId="0" fontId="91" fillId="0" borderId="7" xfId="2" applyFont="1" applyBorder="1" applyAlignment="1">
      <alignment horizontal="center"/>
    </xf>
    <xf numFmtId="0" fontId="90" fillId="0" borderId="55" xfId="2" applyFont="1" applyBorder="1" applyAlignment="1">
      <alignment horizontal="center"/>
    </xf>
    <xf numFmtId="0" fontId="90" fillId="0" borderId="7" xfId="2" applyFont="1" applyBorder="1" applyAlignment="1">
      <alignment horizontal="center"/>
    </xf>
    <xf numFmtId="0" fontId="90" fillId="0" borderId="23" xfId="2" applyFont="1" applyBorder="1" applyAlignment="1">
      <alignment horizontal="center"/>
    </xf>
    <xf numFmtId="0" fontId="90" fillId="0" borderId="46" xfId="2" applyFont="1" applyBorder="1"/>
    <xf numFmtId="0" fontId="90" fillId="0" borderId="45" xfId="2" applyFont="1" applyBorder="1"/>
    <xf numFmtId="0" fontId="90" fillId="0" borderId="31" xfId="2" applyFont="1" applyBorder="1"/>
    <xf numFmtId="0" fontId="90" fillId="0" borderId="31" xfId="2" applyFont="1" applyBorder="1" applyAlignment="1">
      <alignment horizontal="center"/>
    </xf>
    <xf numFmtId="0" fontId="90" fillId="0" borderId="8" xfId="2" applyFont="1" applyBorder="1" applyAlignment="1">
      <alignment horizontal="center"/>
    </xf>
    <xf numFmtId="0" fontId="90" fillId="0" borderId="33" xfId="2" applyFont="1" applyBorder="1"/>
    <xf numFmtId="0" fontId="90" fillId="0" borderId="108" xfId="2" applyFont="1" applyBorder="1"/>
    <xf numFmtId="0" fontId="90" fillId="0" borderId="23" xfId="0" applyFont="1" applyBorder="1" applyAlignment="1">
      <alignment horizontal="center" vertical="center"/>
    </xf>
    <xf numFmtId="0" fontId="90" fillId="0" borderId="20" xfId="2" applyFont="1" applyBorder="1"/>
    <xf numFmtId="0" fontId="90" fillId="0" borderId="20" xfId="2" applyFont="1" applyBorder="1" applyAlignment="1">
      <alignment horizontal="center"/>
    </xf>
    <xf numFmtId="0" fontId="90" fillId="0" borderId="21" xfId="2" applyFont="1" applyBorder="1"/>
    <xf numFmtId="0" fontId="90" fillId="0" borderId="22" xfId="2" applyFont="1" applyBorder="1"/>
    <xf numFmtId="0" fontId="91" fillId="0" borderId="31" xfId="2" applyFont="1" applyBorder="1" applyAlignment="1">
      <alignment horizontal="center"/>
    </xf>
    <xf numFmtId="0" fontId="91" fillId="0" borderId="22" xfId="2" applyFont="1" applyBorder="1" applyAlignment="1">
      <alignment horizontal="center"/>
    </xf>
    <xf numFmtId="0" fontId="91" fillId="0" borderId="45" xfId="2" applyFont="1" applyBorder="1" applyAlignment="1">
      <alignment horizontal="center"/>
    </xf>
    <xf numFmtId="0" fontId="90" fillId="0" borderId="26" xfId="2" applyFont="1" applyBorder="1" applyAlignment="1">
      <alignment horizontal="center"/>
    </xf>
    <xf numFmtId="0" fontId="91" fillId="0" borderId="32" xfId="2" applyFont="1" applyBorder="1" applyAlignment="1">
      <alignment horizontal="center"/>
    </xf>
    <xf numFmtId="0" fontId="90" fillId="0" borderId="34" xfId="2" applyFont="1" applyBorder="1"/>
    <xf numFmtId="0" fontId="90" fillId="0" borderId="23" xfId="1" applyFont="1" applyBorder="1" applyAlignment="1">
      <alignment horizontal="center" vertical="center"/>
    </xf>
    <xf numFmtId="0" fontId="90" fillId="0" borderId="21" xfId="0" applyFont="1" applyBorder="1"/>
    <xf numFmtId="0" fontId="90" fillId="0" borderId="22" xfId="0" applyFont="1" applyBorder="1"/>
    <xf numFmtId="0" fontId="91" fillId="0" borderId="20" xfId="2" applyFont="1" applyBorder="1" applyAlignment="1">
      <alignment horizontal="center"/>
    </xf>
    <xf numFmtId="0" fontId="90" fillId="0" borderId="32" xfId="2" applyFont="1" applyBorder="1" applyAlignment="1">
      <alignment horizontal="center"/>
    </xf>
    <xf numFmtId="0" fontId="90" fillId="0" borderId="6" xfId="2" applyFont="1" applyBorder="1" applyAlignment="1">
      <alignment horizontal="center"/>
    </xf>
    <xf numFmtId="0" fontId="90" fillId="0" borderId="8" xfId="0" applyFont="1" applyBorder="1" applyAlignment="1">
      <alignment horizontal="center" vertical="center"/>
    </xf>
    <xf numFmtId="0" fontId="91" fillId="0" borderId="8" xfId="2" applyFont="1" applyBorder="1" applyAlignment="1">
      <alignment horizontal="center"/>
    </xf>
    <xf numFmtId="49" fontId="90" fillId="0" borderId="21" xfId="1" applyNumberFormat="1" applyFont="1" applyBorder="1" applyAlignment="1">
      <alignment horizontal="left"/>
    </xf>
    <xf numFmtId="0" fontId="90" fillId="0" borderId="7" xfId="0" applyFont="1" applyBorder="1"/>
    <xf numFmtId="0" fontId="90" fillId="0" borderId="22" xfId="1" applyFont="1" applyBorder="1" applyAlignment="1">
      <alignment horizontal="left"/>
    </xf>
    <xf numFmtId="0" fontId="9" fillId="0" borderId="20" xfId="2" applyFont="1" applyBorder="1"/>
    <xf numFmtId="0" fontId="91" fillId="0" borderId="7" xfId="0" applyFont="1" applyBorder="1" applyAlignment="1">
      <alignment horizontal="center"/>
    </xf>
    <xf numFmtId="0" fontId="90" fillId="0" borderId="22" xfId="1" applyFont="1" applyBorder="1" applyAlignment="1">
      <alignment horizontal="center"/>
    </xf>
    <xf numFmtId="0" fontId="91" fillId="0" borderId="108" xfId="2" applyFont="1" applyBorder="1" applyAlignment="1">
      <alignment horizontal="center"/>
    </xf>
    <xf numFmtId="0" fontId="90" fillId="0" borderId="8" xfId="1" applyFont="1" applyBorder="1" applyAlignment="1">
      <alignment horizontal="center" vertical="center"/>
    </xf>
    <xf numFmtId="0" fontId="9" fillId="0" borderId="16" xfId="2" applyFont="1" applyBorder="1"/>
    <xf numFmtId="0" fontId="86" fillId="0" borderId="21" xfId="2" applyFont="1" applyBorder="1"/>
    <xf numFmtId="0" fontId="9" fillId="0" borderId="32" xfId="2" applyFont="1" applyBorder="1"/>
    <xf numFmtId="0" fontId="9" fillId="0" borderId="0" xfId="2" applyFont="1" applyAlignment="1">
      <alignment horizontal="center"/>
    </xf>
    <xf numFmtId="49" fontId="90" fillId="0" borderId="33" xfId="1" applyNumberFormat="1" applyFont="1" applyBorder="1" applyAlignment="1">
      <alignment horizontal="left"/>
    </xf>
    <xf numFmtId="0" fontId="90" fillId="0" borderId="31" xfId="1" applyFont="1" applyBorder="1" applyAlignment="1">
      <alignment horizontal="left"/>
    </xf>
    <xf numFmtId="0" fontId="9" fillId="0" borderId="108" xfId="2" applyFont="1" applyBorder="1"/>
    <xf numFmtId="0" fontId="90" fillId="0" borderId="31" xfId="1" applyFont="1" applyBorder="1" applyAlignment="1">
      <alignment horizontal="center"/>
    </xf>
    <xf numFmtId="0" fontId="8" fillId="0" borderId="108" xfId="2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49" fontId="90" fillId="0" borderId="9" xfId="1" applyNumberFormat="1" applyFont="1" applyBorder="1" applyAlignment="1">
      <alignment horizontal="left"/>
    </xf>
    <xf numFmtId="0" fontId="90" fillId="0" borderId="6" xfId="0" applyFont="1" applyBorder="1"/>
    <xf numFmtId="0" fontId="90" fillId="0" borderId="31" xfId="0" applyFont="1" applyBorder="1"/>
    <xf numFmtId="0" fontId="91" fillId="0" borderId="22" xfId="0" applyFont="1" applyBorder="1" applyAlignment="1">
      <alignment horizontal="center"/>
    </xf>
    <xf numFmtId="0" fontId="90" fillId="0" borderId="7" xfId="1" applyFont="1" applyBorder="1" applyAlignment="1">
      <alignment horizontal="center"/>
    </xf>
    <xf numFmtId="0" fontId="91" fillId="0" borderId="31" xfId="0" applyFont="1" applyBorder="1" applyAlignment="1">
      <alignment horizontal="center"/>
    </xf>
    <xf numFmtId="0" fontId="90" fillId="0" borderId="8" xfId="0" applyFont="1" applyBorder="1" applyAlignment="1">
      <alignment horizontal="center"/>
    </xf>
    <xf numFmtId="166" fontId="92" fillId="0" borderId="0" xfId="0" applyNumberFormat="1" applyFont="1"/>
    <xf numFmtId="0" fontId="9" fillId="0" borderId="4" xfId="1" applyFont="1" applyBorder="1" applyAlignment="1">
      <alignment horizontal="left"/>
    </xf>
    <xf numFmtId="1" fontId="52" fillId="5" borderId="5" xfId="0" applyNumberFormat="1" applyFont="1" applyFill="1" applyBorder="1" applyAlignment="1">
      <alignment horizontal="center"/>
    </xf>
    <xf numFmtId="1" fontId="83" fillId="5" borderId="156" xfId="0" applyNumberFormat="1" applyFont="1" applyFill="1" applyBorder="1" applyAlignment="1">
      <alignment horizontal="center"/>
    </xf>
    <xf numFmtId="1" fontId="71" fillId="0" borderId="0" xfId="0" applyNumberFormat="1" applyFont="1" applyAlignment="1">
      <alignment horizontal="center" vertical="center"/>
    </xf>
    <xf numFmtId="49" fontId="61" fillId="0" borderId="31" xfId="1" applyNumberFormat="1" applyFont="1" applyBorder="1" applyAlignment="1">
      <alignment horizontal="left" vertical="center"/>
    </xf>
    <xf numFmtId="1" fontId="93" fillId="33" borderId="49" xfId="1" applyNumberFormat="1" applyFont="1" applyFill="1" applyBorder="1" applyAlignment="1" applyProtection="1">
      <alignment horizontal="center"/>
      <protection locked="0"/>
    </xf>
    <xf numFmtId="1" fontId="93" fillId="29" borderId="49" xfId="1" applyNumberFormat="1" applyFont="1" applyFill="1" applyBorder="1" applyAlignment="1" applyProtection="1">
      <alignment horizontal="center"/>
      <protection locked="0"/>
    </xf>
    <xf numFmtId="0" fontId="91" fillId="0" borderId="6" xfId="0" applyFont="1" applyBorder="1" applyAlignment="1">
      <alignment horizontal="center"/>
    </xf>
    <xf numFmtId="0" fontId="61" fillId="0" borderId="112" xfId="0" applyFont="1" applyBorder="1" applyAlignment="1">
      <alignment horizontal="center" vertical="center"/>
    </xf>
    <xf numFmtId="0" fontId="90" fillId="0" borderId="23" xfId="0" applyFont="1" applyBorder="1" applyAlignment="1">
      <alignment horizontal="center"/>
    </xf>
    <xf numFmtId="0" fontId="90" fillId="0" borderId="0" xfId="0" applyFont="1" applyAlignment="1">
      <alignment horizontal="center" vertical="center"/>
    </xf>
    <xf numFmtId="166" fontId="25" fillId="0" borderId="60" xfId="2" applyNumberFormat="1" applyFont="1" applyBorder="1" applyAlignment="1">
      <alignment horizontal="center" vertical="center"/>
    </xf>
    <xf numFmtId="0" fontId="90" fillId="0" borderId="0" xfId="2" applyFont="1" applyAlignment="1">
      <alignment horizontal="center"/>
    </xf>
    <xf numFmtId="0" fontId="90" fillId="0" borderId="0" xfId="1" applyFont="1" applyAlignment="1">
      <alignment horizontal="center" vertical="center"/>
    </xf>
    <xf numFmtId="0" fontId="90" fillId="0" borderId="25" xfId="0" applyFont="1" applyBorder="1"/>
    <xf numFmtId="164" fontId="63" fillId="3" borderId="26" xfId="0" applyNumberFormat="1" applyFont="1" applyFill="1" applyBorder="1" applyAlignment="1">
      <alignment horizontal="center"/>
    </xf>
    <xf numFmtId="0" fontId="22" fillId="39" borderId="8" xfId="1" applyFont="1" applyFill="1" applyBorder="1" applyAlignment="1">
      <alignment horizontal="center"/>
    </xf>
    <xf numFmtId="0" fontId="90" fillId="0" borderId="25" xfId="2" applyFont="1" applyBorder="1"/>
    <xf numFmtId="0" fontId="91" fillId="0" borderId="25" xfId="2" applyFont="1" applyBorder="1" applyAlignment="1">
      <alignment horizontal="center"/>
    </xf>
    <xf numFmtId="0" fontId="90" fillId="0" borderId="156" xfId="2" applyFont="1" applyBorder="1" applyAlignment="1">
      <alignment horizontal="center"/>
    </xf>
    <xf numFmtId="0" fontId="90" fillId="0" borderId="172" xfId="1" applyFont="1" applyBorder="1" applyAlignment="1">
      <alignment horizontal="center" vertical="center"/>
    </xf>
    <xf numFmtId="0" fontId="90" fillId="0" borderId="26" xfId="1" applyFont="1" applyBorder="1" applyAlignment="1">
      <alignment horizontal="center" vertical="center"/>
    </xf>
    <xf numFmtId="0" fontId="22" fillId="39" borderId="26" xfId="1" applyFont="1" applyFill="1" applyBorder="1" applyAlignment="1">
      <alignment horizontal="center"/>
    </xf>
    <xf numFmtId="0" fontId="22" fillId="39" borderId="23" xfId="1" applyFont="1" applyFill="1" applyBorder="1" applyAlignment="1">
      <alignment horizontal="center"/>
    </xf>
    <xf numFmtId="0" fontId="90" fillId="0" borderId="0" xfId="2" applyFont="1"/>
    <xf numFmtId="0" fontId="91" fillId="0" borderId="0" xfId="2" applyFont="1" applyAlignment="1">
      <alignment horizontal="center"/>
    </xf>
    <xf numFmtId="166" fontId="22" fillId="0" borderId="0" xfId="1" applyNumberFormat="1" applyFont="1" applyAlignment="1" applyProtection="1">
      <alignment horizontal="center"/>
      <protection locked="0"/>
    </xf>
    <xf numFmtId="0" fontId="22" fillId="39" borderId="0" xfId="1" applyFont="1" applyFill="1" applyAlignment="1">
      <alignment horizontal="center"/>
    </xf>
    <xf numFmtId="0" fontId="88" fillId="0" borderId="21" xfId="1" applyFont="1" applyBorder="1" applyAlignment="1">
      <alignment horizontal="center"/>
    </xf>
    <xf numFmtId="0" fontId="88" fillId="0" borderId="25" xfId="1" applyFont="1" applyBorder="1" applyAlignment="1">
      <alignment horizontal="center"/>
    </xf>
    <xf numFmtId="1" fontId="89" fillId="39" borderId="156" xfId="1" applyNumberFormat="1" applyFont="1" applyFill="1" applyBorder="1" applyAlignment="1">
      <alignment horizontal="center"/>
    </xf>
    <xf numFmtId="0" fontId="90" fillId="0" borderId="172" xfId="2" applyFont="1" applyBorder="1" applyAlignment="1">
      <alignment horizontal="center"/>
    </xf>
    <xf numFmtId="0" fontId="88" fillId="0" borderId="25" xfId="1" applyFont="1" applyBorder="1" applyAlignment="1" applyProtection="1">
      <alignment horizontal="center"/>
      <protection locked="0"/>
    </xf>
    <xf numFmtId="0" fontId="22" fillId="0" borderId="22" xfId="1" applyFont="1" applyBorder="1" applyAlignment="1" applyProtection="1">
      <alignment horizontal="center"/>
      <protection locked="0"/>
    </xf>
    <xf numFmtId="0" fontId="90" fillId="0" borderId="6" xfId="1" applyFont="1" applyBorder="1" applyAlignment="1">
      <alignment horizontal="left"/>
    </xf>
    <xf numFmtId="0" fontId="22" fillId="0" borderId="226" xfId="1" applyFont="1" applyBorder="1" applyAlignment="1">
      <alignment horizontal="center"/>
    </xf>
    <xf numFmtId="1" fontId="25" fillId="39" borderId="6" xfId="1" applyNumberFormat="1" applyFont="1" applyFill="1" applyBorder="1" applyAlignment="1">
      <alignment horizontal="center"/>
    </xf>
    <xf numFmtId="0" fontId="61" fillId="0" borderId="25" xfId="2" applyFont="1" applyBorder="1"/>
    <xf numFmtId="0" fontId="9" fillId="0" borderId="25" xfId="2" applyFont="1" applyBorder="1"/>
    <xf numFmtId="0" fontId="8" fillId="0" borderId="25" xfId="2" applyFont="1" applyBorder="1" applyAlignment="1">
      <alignment horizontal="center"/>
    </xf>
    <xf numFmtId="0" fontId="9" fillId="0" borderId="156" xfId="2" applyFont="1" applyBorder="1" applyAlignment="1">
      <alignment horizontal="center"/>
    </xf>
    <xf numFmtId="0" fontId="61" fillId="0" borderId="22" xfId="0" applyFont="1" applyBorder="1"/>
    <xf numFmtId="0" fontId="61" fillId="0" borderId="26" xfId="0" applyFont="1" applyBorder="1" applyAlignment="1">
      <alignment horizontal="center"/>
    </xf>
    <xf numFmtId="0" fontId="61" fillId="0" borderId="172" xfId="2" applyFont="1" applyBorder="1" applyAlignment="1">
      <alignment horizontal="center"/>
    </xf>
    <xf numFmtId="0" fontId="61" fillId="0" borderId="32" xfId="0" applyFont="1" applyBorder="1"/>
    <xf numFmtId="0" fontId="60" fillId="0" borderId="8" xfId="2" applyFont="1" applyBorder="1" applyAlignment="1">
      <alignment horizontal="center"/>
    </xf>
    <xf numFmtId="0" fontId="86" fillId="0" borderId="25" xfId="2" applyFont="1" applyBorder="1"/>
    <xf numFmtId="0" fontId="86" fillId="0" borderId="25" xfId="2" applyFont="1" applyBorder="1" applyAlignment="1">
      <alignment horizontal="center" vertical="center"/>
    </xf>
    <xf numFmtId="0" fontId="91" fillId="0" borderId="156" xfId="2" applyFont="1" applyBorder="1" applyAlignment="1">
      <alignment horizontal="center"/>
    </xf>
    <xf numFmtId="164" fontId="2" fillId="3" borderId="112" xfId="0" applyNumberFormat="1" applyFont="1" applyFill="1" applyBorder="1" applyAlignment="1">
      <alignment horizontal="center"/>
    </xf>
    <xf numFmtId="0" fontId="22" fillId="39" borderId="6" xfId="1" applyFont="1" applyFill="1" applyBorder="1" applyAlignment="1" applyProtection="1">
      <alignment horizontal="center"/>
      <protection locked="0"/>
    </xf>
    <xf numFmtId="0" fontId="22" fillId="39" borderId="117" xfId="1" applyFont="1" applyFill="1" applyBorder="1" applyAlignment="1" applyProtection="1">
      <alignment horizontal="center"/>
      <protection locked="0"/>
    </xf>
    <xf numFmtId="0" fontId="22" fillId="39" borderId="30" xfId="1" applyFont="1" applyFill="1" applyBorder="1" applyAlignment="1" applyProtection="1">
      <alignment horizontal="center"/>
      <protection locked="0"/>
    </xf>
    <xf numFmtId="0" fontId="22" fillId="39" borderId="8" xfId="1" applyFont="1" applyFill="1" applyBorder="1" applyAlignment="1" applyProtection="1">
      <alignment horizontal="center"/>
      <protection locked="0"/>
    </xf>
    <xf numFmtId="0" fontId="22" fillId="39" borderId="23" xfId="1" applyFont="1" applyFill="1" applyBorder="1" applyAlignment="1" applyProtection="1">
      <alignment horizontal="center"/>
      <protection locked="0"/>
    </xf>
    <xf numFmtId="0" fontId="86" fillId="0" borderId="32" xfId="2" applyFont="1" applyBorder="1"/>
    <xf numFmtId="0" fontId="61" fillId="0" borderId="6" xfId="0" applyFont="1" applyBorder="1"/>
    <xf numFmtId="0" fontId="61" fillId="0" borderId="20" xfId="1" applyFont="1" applyBorder="1" applyAlignment="1">
      <alignment horizontal="left"/>
    </xf>
    <xf numFmtId="0" fontId="61" fillId="0" borderId="20" xfId="1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79" fillId="32" borderId="172" xfId="1" applyFont="1" applyFill="1" applyBorder="1" applyAlignment="1">
      <alignment horizontal="center"/>
    </xf>
    <xf numFmtId="0" fontId="69" fillId="32" borderId="172" xfId="1" applyFont="1" applyFill="1" applyBorder="1" applyAlignment="1">
      <alignment horizontal="center"/>
    </xf>
    <xf numFmtId="0" fontId="64" fillId="32" borderId="211" xfId="1" applyFont="1" applyFill="1" applyBorder="1" applyAlignment="1">
      <alignment horizontal="center"/>
    </xf>
    <xf numFmtId="1" fontId="68" fillId="0" borderId="30" xfId="1" applyNumberFormat="1" applyFont="1" applyBorder="1" applyAlignment="1">
      <alignment horizontal="center"/>
    </xf>
    <xf numFmtId="0" fontId="60" fillId="0" borderId="25" xfId="2" applyFont="1" applyBorder="1" applyAlignment="1">
      <alignment horizontal="center"/>
    </xf>
    <xf numFmtId="0" fontId="61" fillId="0" borderId="156" xfId="2" applyFont="1" applyBorder="1" applyAlignment="1">
      <alignment horizontal="center"/>
    </xf>
    <xf numFmtId="0" fontId="64" fillId="32" borderId="23" xfId="1" applyFont="1" applyFill="1" applyBorder="1" applyAlignment="1">
      <alignment horizontal="center"/>
    </xf>
    <xf numFmtId="0" fontId="69" fillId="32" borderId="182" xfId="1" applyFont="1" applyFill="1" applyBorder="1" applyAlignment="1">
      <alignment horizontal="center"/>
    </xf>
    <xf numFmtId="0" fontId="65" fillId="32" borderId="35" xfId="1" applyFont="1" applyFill="1" applyBorder="1" applyAlignment="1">
      <alignment horizontal="center"/>
    </xf>
    <xf numFmtId="0" fontId="80" fillId="32" borderId="182" xfId="1" applyFont="1" applyFill="1" applyBorder="1" applyAlignment="1">
      <alignment horizontal="center"/>
    </xf>
    <xf numFmtId="0" fontId="57" fillId="37" borderId="0" xfId="0" applyFont="1" applyFill="1" applyAlignment="1">
      <alignment horizontal="center" vertical="center"/>
    </xf>
    <xf numFmtId="164" fontId="63" fillId="39" borderId="0" xfId="0" applyNumberFormat="1" applyFont="1" applyFill="1" applyAlignment="1">
      <alignment horizontal="center"/>
    </xf>
    <xf numFmtId="0" fontId="9" fillId="0" borderId="22" xfId="1" applyFont="1" applyBorder="1" applyAlignment="1">
      <alignment horizontal="center"/>
    </xf>
    <xf numFmtId="166" fontId="25" fillId="0" borderId="25" xfId="1" applyNumberFormat="1" applyFont="1" applyBorder="1" applyAlignment="1" applyProtection="1">
      <alignment horizontal="center"/>
      <protection locked="0"/>
    </xf>
    <xf numFmtId="1" fontId="52" fillId="5" borderId="112" xfId="0" applyNumberFormat="1" applyFont="1" applyFill="1" applyBorder="1" applyAlignment="1">
      <alignment horizontal="center"/>
    </xf>
    <xf numFmtId="1" fontId="47" fillId="36" borderId="7" xfId="1" applyNumberFormat="1" applyFont="1" applyFill="1" applyBorder="1" applyAlignment="1">
      <alignment horizontal="center"/>
    </xf>
    <xf numFmtId="0" fontId="9" fillId="0" borderId="31" xfId="1" applyFont="1" applyBorder="1" applyAlignment="1">
      <alignment horizontal="center"/>
    </xf>
    <xf numFmtId="166" fontId="25" fillId="0" borderId="148" xfId="1" applyNumberFormat="1" applyFont="1" applyBorder="1" applyAlignment="1" applyProtection="1">
      <alignment horizontal="center"/>
      <protection locked="0"/>
    </xf>
    <xf numFmtId="49" fontId="9" fillId="0" borderId="7" xfId="1" applyNumberFormat="1" applyFont="1" applyBorder="1" applyAlignment="1">
      <alignment horizontal="left"/>
    </xf>
    <xf numFmtId="0" fontId="61" fillId="0" borderId="64" xfId="2" applyFont="1" applyBorder="1"/>
    <xf numFmtId="0" fontId="61" fillId="0" borderId="63" xfId="2" applyFont="1" applyBorder="1"/>
    <xf numFmtId="0" fontId="61" fillId="0" borderId="62" xfId="2" applyFont="1" applyBorder="1" applyAlignment="1">
      <alignment horizontal="center"/>
    </xf>
    <xf numFmtId="0" fontId="69" fillId="38" borderId="201" xfId="1" applyFont="1" applyFill="1" applyBorder="1" applyAlignment="1">
      <alignment horizontal="center"/>
    </xf>
    <xf numFmtId="0" fontId="80" fillId="38" borderId="109" xfId="1" applyFont="1" applyFill="1" applyBorder="1" applyAlignment="1">
      <alignment horizontal="center"/>
    </xf>
    <xf numFmtId="0" fontId="69" fillId="38" borderId="109" xfId="1" applyFont="1" applyFill="1" applyBorder="1" applyAlignment="1">
      <alignment horizontal="center"/>
    </xf>
    <xf numFmtId="1" fontId="80" fillId="38" borderId="201" xfId="1" applyNumberFormat="1" applyFont="1" applyFill="1" applyBorder="1" applyAlignment="1">
      <alignment horizontal="center"/>
    </xf>
    <xf numFmtId="1" fontId="65" fillId="38" borderId="207" xfId="1" applyNumberFormat="1" applyFont="1" applyFill="1" applyBorder="1" applyAlignment="1">
      <alignment horizontal="center"/>
    </xf>
    <xf numFmtId="1" fontId="69" fillId="38" borderId="206" xfId="1" applyNumberFormat="1" applyFont="1" applyFill="1" applyBorder="1" applyAlignment="1">
      <alignment horizontal="center"/>
    </xf>
    <xf numFmtId="0" fontId="65" fillId="38" borderId="208" xfId="1" applyFont="1" applyFill="1" applyBorder="1" applyAlignment="1">
      <alignment horizontal="center"/>
    </xf>
    <xf numFmtId="0" fontId="69" fillId="38" borderId="47" xfId="1" applyFont="1" applyFill="1" applyBorder="1" applyAlignment="1">
      <alignment horizontal="center"/>
    </xf>
    <xf numFmtId="0" fontId="65" fillId="38" borderId="199" xfId="1" applyFont="1" applyFill="1" applyBorder="1" applyAlignment="1">
      <alignment horizontal="center"/>
    </xf>
    <xf numFmtId="0" fontId="69" fillId="38" borderId="110" xfId="1" applyFont="1" applyFill="1" applyBorder="1" applyAlignment="1" applyProtection="1">
      <alignment horizontal="center"/>
      <protection locked="0"/>
    </xf>
    <xf numFmtId="0" fontId="22" fillId="38" borderId="109" xfId="1" applyFont="1" applyFill="1" applyBorder="1" applyAlignment="1" applyProtection="1">
      <alignment horizontal="center"/>
      <protection locked="0"/>
    </xf>
    <xf numFmtId="0" fontId="80" fillId="38" borderId="93" xfId="1" applyFont="1" applyFill="1" applyBorder="1" applyAlignment="1" applyProtection="1">
      <alignment horizontal="center"/>
      <protection locked="0"/>
    </xf>
    <xf numFmtId="0" fontId="80" fillId="38" borderId="114" xfId="1" applyFont="1" applyFill="1" applyBorder="1" applyAlignment="1" applyProtection="1">
      <alignment horizontal="center"/>
      <protection locked="0"/>
    </xf>
    <xf numFmtId="0" fontId="66" fillId="38" borderId="114" xfId="1" applyFont="1" applyFill="1" applyBorder="1" applyAlignment="1" applyProtection="1">
      <alignment horizontal="center"/>
      <protection locked="0"/>
    </xf>
    <xf numFmtId="1" fontId="68" fillId="0" borderId="74" xfId="1" applyNumberFormat="1" applyFont="1" applyBorder="1" applyAlignment="1">
      <alignment horizontal="center"/>
    </xf>
    <xf numFmtId="1" fontId="67" fillId="0" borderId="0" xfId="1" applyNumberFormat="1" applyFont="1" applyAlignment="1">
      <alignment horizontal="center"/>
    </xf>
    <xf numFmtId="1" fontId="68" fillId="0" borderId="209" xfId="1" applyNumberFormat="1" applyFont="1" applyBorder="1" applyAlignment="1">
      <alignment horizontal="center"/>
    </xf>
    <xf numFmtId="1" fontId="64" fillId="38" borderId="114" xfId="1" applyNumberFormat="1" applyFont="1" applyFill="1" applyBorder="1" applyAlignment="1">
      <alignment horizontal="center"/>
    </xf>
    <xf numFmtId="0" fontId="64" fillId="38" borderId="199" xfId="1" applyFont="1" applyFill="1" applyBorder="1" applyAlignment="1">
      <alignment horizontal="center"/>
    </xf>
    <xf numFmtId="0" fontId="69" fillId="38" borderId="114" xfId="1" applyFont="1" applyFill="1" applyBorder="1" applyAlignment="1">
      <alignment horizontal="center"/>
    </xf>
    <xf numFmtId="1" fontId="69" fillId="38" borderId="114" xfId="1" applyNumberFormat="1" applyFont="1" applyFill="1" applyBorder="1" applyAlignment="1">
      <alignment horizontal="center"/>
    </xf>
    <xf numFmtId="0" fontId="66" fillId="38" borderId="199" xfId="1" applyFont="1" applyFill="1" applyBorder="1" applyAlignment="1">
      <alignment horizontal="center"/>
    </xf>
    <xf numFmtId="1" fontId="80" fillId="38" borderId="109" xfId="1" applyNumberFormat="1" applyFont="1" applyFill="1" applyBorder="1" applyAlignment="1">
      <alignment horizontal="center"/>
    </xf>
    <xf numFmtId="0" fontId="80" fillId="38" borderId="114" xfId="1" applyFont="1" applyFill="1" applyBorder="1" applyAlignment="1">
      <alignment horizontal="center"/>
    </xf>
    <xf numFmtId="0" fontId="22" fillId="38" borderId="114" xfId="1" applyFont="1" applyFill="1" applyBorder="1" applyAlignment="1">
      <alignment horizontal="center"/>
    </xf>
    <xf numFmtId="1" fontId="22" fillId="38" borderId="114" xfId="1" applyNumberFormat="1" applyFont="1" applyFill="1" applyBorder="1" applyAlignment="1">
      <alignment horizontal="center"/>
    </xf>
    <xf numFmtId="0" fontId="65" fillId="38" borderId="227" xfId="1" applyFont="1" applyFill="1" applyBorder="1" applyAlignment="1">
      <alignment horizontal="center"/>
    </xf>
    <xf numFmtId="0" fontId="64" fillId="38" borderId="228" xfId="1" applyFont="1" applyFill="1" applyBorder="1" applyAlignment="1">
      <alignment horizontal="center"/>
    </xf>
    <xf numFmtId="1" fontId="65" fillId="38" borderId="227" xfId="1" applyNumberFormat="1" applyFont="1" applyFill="1" applyBorder="1" applyAlignment="1">
      <alignment horizontal="center"/>
    </xf>
    <xf numFmtId="1" fontId="64" fillId="38" borderId="229" xfId="1" applyNumberFormat="1" applyFont="1" applyFill="1" applyBorder="1" applyAlignment="1">
      <alignment horizontal="center"/>
    </xf>
    <xf numFmtId="0" fontId="64" fillId="38" borderId="230" xfId="1" applyFont="1" applyFill="1" applyBorder="1" applyAlignment="1">
      <alignment horizontal="center"/>
    </xf>
    <xf numFmtId="0" fontId="64" fillId="38" borderId="200" xfId="1" applyFont="1" applyFill="1" applyBorder="1" applyAlignment="1" applyProtection="1">
      <alignment horizontal="center"/>
      <protection locked="0"/>
    </xf>
    <xf numFmtId="0" fontId="65" fillId="38" borderId="9" xfId="1" applyFont="1" applyFill="1" applyBorder="1" applyAlignment="1" applyProtection="1">
      <alignment horizontal="center"/>
      <protection locked="0"/>
    </xf>
    <xf numFmtId="0" fontId="53" fillId="38" borderId="93" xfId="1" applyFont="1" applyFill="1" applyBorder="1" applyAlignment="1">
      <alignment horizontal="center"/>
    </xf>
    <xf numFmtId="1" fontId="53" fillId="38" borderId="206" xfId="1" applyNumberFormat="1" applyFont="1" applyFill="1" applyBorder="1" applyAlignment="1">
      <alignment horizontal="center"/>
    </xf>
    <xf numFmtId="0" fontId="65" fillId="38" borderId="201" xfId="1" applyFont="1" applyFill="1" applyBorder="1" applyAlignment="1">
      <alignment horizontal="center"/>
    </xf>
    <xf numFmtId="0" fontId="13" fillId="3" borderId="217" xfId="0" applyFont="1" applyFill="1" applyBorder="1" applyAlignment="1">
      <alignment horizontal="center" vertical="center"/>
    </xf>
    <xf numFmtId="0" fontId="13" fillId="3" borderId="23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32" xfId="0" applyFont="1" applyFill="1" applyBorder="1" applyAlignment="1">
      <alignment horizontal="center" vertical="center"/>
    </xf>
    <xf numFmtId="0" fontId="61" fillId="0" borderId="7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/>
    </xf>
    <xf numFmtId="0" fontId="61" fillId="0" borderId="7" xfId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73" fillId="0" borderId="11" xfId="0" applyFont="1" applyBorder="1" applyAlignment="1">
      <alignment vertical="center"/>
    </xf>
    <xf numFmtId="0" fontId="57" fillId="34" borderId="8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08" xfId="0" applyFont="1" applyFill="1" applyBorder="1" applyAlignment="1">
      <alignment horizontal="center" vertical="center"/>
    </xf>
    <xf numFmtId="0" fontId="57" fillId="34" borderId="118" xfId="0" applyFont="1" applyFill="1" applyBorder="1" applyAlignment="1">
      <alignment horizontal="center" vertical="center"/>
    </xf>
    <xf numFmtId="0" fontId="57" fillId="34" borderId="177" xfId="0" applyFont="1" applyFill="1" applyBorder="1" applyAlignment="1">
      <alignment horizontal="center" vertical="center"/>
    </xf>
    <xf numFmtId="0" fontId="73" fillId="0" borderId="7" xfId="1" applyFont="1" applyBorder="1" applyAlignment="1">
      <alignment horizontal="center" vertical="center"/>
    </xf>
    <xf numFmtId="0" fontId="61" fillId="0" borderId="11" xfId="2" applyFont="1" applyBorder="1" applyAlignment="1">
      <alignment horizontal="center"/>
    </xf>
    <xf numFmtId="0" fontId="61" fillId="0" borderId="7" xfId="2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3" fillId="3" borderId="234" xfId="0" applyFont="1" applyFill="1" applyBorder="1" applyAlignment="1">
      <alignment horizontal="center" vertical="center"/>
    </xf>
    <xf numFmtId="0" fontId="13" fillId="3" borderId="9" xfId="0" applyFont="1" applyFill="1" applyBorder="1"/>
    <xf numFmtId="0" fontId="56" fillId="6" borderId="233" xfId="0" applyFont="1" applyFill="1" applyBorder="1" applyAlignment="1">
      <alignment horizontal="center" vertical="center"/>
    </xf>
    <xf numFmtId="0" fontId="56" fillId="6" borderId="7" xfId="0" applyFont="1" applyFill="1" applyBorder="1"/>
    <xf numFmtId="0" fontId="13" fillId="34" borderId="15" xfId="0" applyFont="1" applyFill="1" applyBorder="1" applyAlignment="1">
      <alignment horizontal="center" vertical="center" wrapText="1"/>
    </xf>
    <xf numFmtId="0" fontId="13" fillId="34" borderId="26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3" borderId="235" xfId="0" applyFont="1" applyFill="1" applyBorder="1" applyAlignment="1">
      <alignment horizontal="center" vertical="center"/>
    </xf>
    <xf numFmtId="0" fontId="13" fillId="3" borderId="217" xfId="0" applyFont="1" applyFill="1" applyBorder="1"/>
    <xf numFmtId="0" fontId="13" fillId="3" borderId="208" xfId="0" applyFont="1" applyFill="1" applyBorder="1"/>
    <xf numFmtId="0" fontId="13" fillId="40" borderId="233" xfId="0" applyFont="1" applyFill="1" applyBorder="1" applyAlignment="1">
      <alignment horizontal="center" vertical="center"/>
    </xf>
    <xf numFmtId="0" fontId="13" fillId="40" borderId="7" xfId="0" applyFont="1" applyFill="1" applyBorder="1"/>
    <xf numFmtId="0" fontId="13" fillId="40" borderId="31" xfId="0" applyFont="1" applyFill="1" applyBorder="1"/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20" fillId="0" borderId="42" xfId="1" applyNumberFormat="1" applyFont="1" applyBorder="1" applyAlignment="1">
      <alignment horizontal="center" vertical="center"/>
    </xf>
    <xf numFmtId="165" fontId="46" fillId="0" borderId="48" xfId="1" applyNumberFormat="1" applyFont="1" applyBorder="1" applyAlignment="1">
      <alignment horizontal="center" vertical="center"/>
    </xf>
    <xf numFmtId="0" fontId="46" fillId="0" borderId="48" xfId="1" applyFont="1" applyBorder="1" applyAlignment="1">
      <alignment horizontal="center" vertical="center"/>
    </xf>
    <xf numFmtId="0" fontId="70" fillId="0" borderId="50" xfId="2" applyFont="1" applyBorder="1" applyAlignment="1">
      <alignment horizontal="center" vertical="center"/>
    </xf>
    <xf numFmtId="0" fontId="70" fillId="0" borderId="47" xfId="2" applyFont="1" applyBorder="1" applyAlignment="1">
      <alignment horizontal="center" vertical="center"/>
    </xf>
    <xf numFmtId="0" fontId="70" fillId="0" borderId="40" xfId="2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0" fontId="18" fillId="0" borderId="0" xfId="2" applyAlignment="1">
      <alignment horizontal="left"/>
    </xf>
    <xf numFmtId="0" fontId="12" fillId="30" borderId="43" xfId="1" applyFont="1" applyFill="1" applyBorder="1" applyAlignment="1">
      <alignment horizontal="center" vertical="center"/>
    </xf>
    <xf numFmtId="0" fontId="12" fillId="30" borderId="75" xfId="1" applyFont="1" applyFill="1" applyBorder="1" applyAlignment="1">
      <alignment horizontal="center" vertical="center"/>
    </xf>
    <xf numFmtId="0" fontId="12" fillId="30" borderId="74" xfId="1" applyFont="1" applyFill="1" applyBorder="1" applyAlignment="1">
      <alignment vertical="center"/>
    </xf>
    <xf numFmtId="0" fontId="12" fillId="30" borderId="75" xfId="1" applyFont="1" applyFill="1" applyBorder="1" applyAlignment="1">
      <alignment vertical="center"/>
    </xf>
    <xf numFmtId="0" fontId="23" fillId="0" borderId="52" xfId="1" applyFont="1" applyBorder="1" applyAlignment="1">
      <alignment horizontal="center" vertical="center" wrapText="1"/>
    </xf>
    <xf numFmtId="165" fontId="84" fillId="0" borderId="42" xfId="1" applyNumberFormat="1" applyFont="1" applyBorder="1" applyAlignment="1">
      <alignment horizontal="center" vertical="center"/>
    </xf>
    <xf numFmtId="165" fontId="51" fillId="0" borderId="42" xfId="1" applyNumberFormat="1" applyFont="1" applyBorder="1" applyAlignment="1">
      <alignment horizontal="center" vertical="center"/>
    </xf>
    <xf numFmtId="0" fontId="18" fillId="0" borderId="50" xfId="2" applyBorder="1" applyAlignment="1">
      <alignment horizontal="center"/>
    </xf>
    <xf numFmtId="0" fontId="18" fillId="0" borderId="40" xfId="2" applyBorder="1" applyAlignment="1">
      <alignment horizontal="center"/>
    </xf>
    <xf numFmtId="14" fontId="18" fillId="0" borderId="0" xfId="2" applyNumberFormat="1" applyAlignment="1">
      <alignment horizontal="left"/>
    </xf>
    <xf numFmtId="0" fontId="12" fillId="30" borderId="74" xfId="1" applyFont="1" applyFill="1" applyBorder="1" applyAlignment="1">
      <alignment horizontal="center" vertical="center"/>
    </xf>
    <xf numFmtId="0" fontId="12" fillId="30" borderId="96" xfId="1" applyFont="1" applyFill="1" applyBorder="1" applyAlignment="1">
      <alignment horizontal="center" vertical="center"/>
    </xf>
    <xf numFmtId="0" fontId="12" fillId="30" borderId="101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1" fontId="20" fillId="0" borderId="42" xfId="1" applyNumberFormat="1" applyFont="1" applyBorder="1" applyAlignment="1">
      <alignment horizontal="center" vertical="center"/>
    </xf>
    <xf numFmtId="1" fontId="59" fillId="0" borderId="48" xfId="1" applyNumberFormat="1" applyFont="1" applyBorder="1" applyAlignment="1">
      <alignment horizontal="center" vertical="center"/>
    </xf>
    <xf numFmtId="0" fontId="59" fillId="0" borderId="48" xfId="1" applyFont="1" applyBorder="1" applyAlignment="1">
      <alignment horizontal="center" vertical="center"/>
    </xf>
    <xf numFmtId="0" fontId="12" fillId="6" borderId="74" xfId="1" applyFont="1" applyFill="1" applyBorder="1"/>
    <xf numFmtId="0" fontId="12" fillId="6" borderId="74" xfId="1" applyFont="1" applyFill="1" applyBorder="1" applyAlignment="1">
      <alignment vertical="center"/>
    </xf>
    <xf numFmtId="0" fontId="12" fillId="6" borderId="165" xfId="1" applyFont="1" applyFill="1" applyBorder="1" applyAlignment="1">
      <alignment horizontal="center" vertical="center"/>
    </xf>
    <xf numFmtId="0" fontId="12" fillId="6" borderId="74" xfId="1" applyFont="1" applyFill="1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8" fillId="0" borderId="40" xfId="2" applyBorder="1" applyAlignment="1">
      <alignment horizontal="center" vertical="center"/>
    </xf>
    <xf numFmtId="0" fontId="12" fillId="6" borderId="96" xfId="1" applyFont="1" applyFill="1" applyBorder="1" applyAlignment="1">
      <alignment horizontal="center" vertical="center"/>
    </xf>
    <xf numFmtId="0" fontId="12" fillId="6" borderId="96" xfId="1" applyFont="1" applyFill="1" applyBorder="1" applyAlignment="1">
      <alignment vertical="center"/>
    </xf>
    <xf numFmtId="0" fontId="12" fillId="6" borderId="101" xfId="1" applyFont="1" applyFill="1" applyBorder="1" applyAlignment="1">
      <alignment horizontal="center" vertical="center"/>
    </xf>
  </cellXfs>
  <cellStyles count="4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Explanatory Text" xfId="29" xr:uid="{00000000-0005-0000-0000-00001A000000}"/>
    <cellStyle name="Good" xfId="30" xr:uid="{00000000-0005-0000-0000-00001B000000}"/>
    <cellStyle name="Heading 1" xfId="31" xr:uid="{00000000-0005-0000-0000-00001C000000}"/>
    <cellStyle name="Heading 2" xfId="32" xr:uid="{00000000-0005-0000-0000-00001D000000}"/>
    <cellStyle name="Heading 3" xfId="33" xr:uid="{00000000-0005-0000-0000-00001E000000}"/>
    <cellStyle name="Heading 4" xfId="34" xr:uid="{00000000-0005-0000-0000-00001F000000}"/>
    <cellStyle name="Check Cell" xfId="35" xr:uid="{00000000-0005-0000-0000-000020000000}"/>
    <cellStyle name="Input" xfId="36" xr:uid="{00000000-0005-0000-0000-000021000000}"/>
    <cellStyle name="Linked Cell" xfId="37" xr:uid="{00000000-0005-0000-0000-000022000000}"/>
    <cellStyle name="Neutral" xfId="38" xr:uid="{00000000-0005-0000-0000-000023000000}"/>
    <cellStyle name="Normální" xfId="0" builtinId="0"/>
    <cellStyle name="Normální 2" xfId="2" xr:uid="{00000000-0005-0000-0000-000025000000}"/>
    <cellStyle name="normální_List1" xfId="1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4">
    <dxf>
      <font>
        <strike/>
        <color theme="0" tint="-0.14993743705557422"/>
      </font>
      <fill>
        <patternFill>
          <bgColor theme="0" tint="-0.14996795556505021"/>
        </patternFill>
      </fill>
    </dxf>
    <dxf>
      <font>
        <strike/>
        <color theme="0" tint="-0.24994659260841701"/>
      </font>
      <fill>
        <patternFill>
          <bgColor theme="0" tint="-0.24994659260841701"/>
        </patternFill>
      </fill>
    </dxf>
    <dxf>
      <font>
        <strike/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S78"/>
  <sheetViews>
    <sheetView topLeftCell="A5" zoomScale="160" zoomScaleNormal="160" workbookViewId="0">
      <selection activeCell="G15" sqref="G9:G15"/>
    </sheetView>
  </sheetViews>
  <sheetFormatPr defaultRowHeight="15"/>
  <cols>
    <col min="1" max="1" width="15.85546875" customWidth="1"/>
    <col min="2" max="2" width="14.42578125" customWidth="1"/>
    <col min="3" max="3" width="9.140625" style="1"/>
    <col min="4" max="4" width="32" customWidth="1"/>
  </cols>
  <sheetData>
    <row r="1" spans="1:19" ht="20.25">
      <c r="A1" s="1228" t="s">
        <v>0</v>
      </c>
      <c r="B1" s="1228"/>
      <c r="C1" s="1228"/>
      <c r="D1" s="1228"/>
      <c r="E1" s="1228"/>
      <c r="F1" s="1228"/>
      <c r="G1" s="1228"/>
      <c r="H1" s="6"/>
      <c r="I1" s="7"/>
    </row>
    <row r="2" spans="1:19">
      <c r="A2" s="12" t="s">
        <v>1</v>
      </c>
      <c r="C2" s="511"/>
      <c r="D2" s="10"/>
      <c r="E2" s="1229" t="s">
        <v>2</v>
      </c>
      <c r="F2" s="1230"/>
      <c r="G2" s="1230"/>
      <c r="H2" s="6"/>
      <c r="I2" s="7"/>
    </row>
    <row r="3" spans="1:19" ht="15.75">
      <c r="A3" s="1231" t="s">
        <v>3</v>
      </c>
      <c r="B3" s="1231"/>
      <c r="C3" s="1231"/>
      <c r="D3" s="1231"/>
      <c r="E3" s="1231"/>
      <c r="F3" s="1231"/>
      <c r="G3" s="1231"/>
      <c r="H3" s="6"/>
      <c r="I3" s="7"/>
    </row>
    <row r="4" spans="1:19" ht="15.75" thickBot="1">
      <c r="A4" s="3"/>
      <c r="B4" s="8"/>
      <c r="C4" s="8"/>
      <c r="D4" s="8"/>
      <c r="E4" s="8"/>
      <c r="F4" s="8"/>
      <c r="G4" s="8"/>
      <c r="H4" s="6"/>
      <c r="I4" s="7"/>
    </row>
    <row r="5" spans="1:19" ht="27" thickTop="1" thickBot="1">
      <c r="A5" s="18" t="s">
        <v>4</v>
      </c>
      <c r="B5" s="15" t="s">
        <v>5</v>
      </c>
      <c r="C5" s="115" t="s">
        <v>6</v>
      </c>
      <c r="D5" s="20" t="s">
        <v>7</v>
      </c>
      <c r="E5" s="14" t="s">
        <v>8</v>
      </c>
      <c r="F5" s="15" t="s">
        <v>9</v>
      </c>
      <c r="G5" s="16" t="s">
        <v>10</v>
      </c>
      <c r="H5" s="116" t="s">
        <v>11</v>
      </c>
      <c r="I5" s="4"/>
    </row>
    <row r="6" spans="1:19">
      <c r="A6" s="1014" t="s">
        <v>12</v>
      </c>
      <c r="B6" s="1027" t="s">
        <v>13</v>
      </c>
      <c r="C6" s="1028">
        <v>2006</v>
      </c>
      <c r="D6" s="1034" t="s">
        <v>14</v>
      </c>
      <c r="E6" s="366">
        <v>64</v>
      </c>
      <c r="F6" s="387">
        <f t="shared" ref="F6:F18" si="0">E6*1.5</f>
        <v>96</v>
      </c>
      <c r="G6" s="535">
        <v>1</v>
      </c>
      <c r="H6" s="6"/>
      <c r="I6" s="7"/>
    </row>
    <row r="7" spans="1:19">
      <c r="A7" s="454" t="s">
        <v>15</v>
      </c>
      <c r="B7" s="1027" t="s">
        <v>16</v>
      </c>
      <c r="C7" s="1040">
        <v>2006</v>
      </c>
      <c r="D7" s="534" t="s">
        <v>17</v>
      </c>
      <c r="E7" s="245">
        <v>56</v>
      </c>
      <c r="F7" s="387">
        <f t="shared" si="0"/>
        <v>84</v>
      </c>
      <c r="G7" s="537">
        <v>2</v>
      </c>
      <c r="H7" s="6"/>
      <c r="I7" s="7"/>
    </row>
    <row r="8" spans="1:19">
      <c r="A8" s="1014" t="s">
        <v>18</v>
      </c>
      <c r="B8" s="1027" t="s">
        <v>19</v>
      </c>
      <c r="C8" s="1040">
        <v>2007</v>
      </c>
      <c r="D8" s="1013" t="s">
        <v>17</v>
      </c>
      <c r="E8" s="245">
        <v>55</v>
      </c>
      <c r="F8" s="387">
        <f t="shared" si="0"/>
        <v>82.5</v>
      </c>
      <c r="G8" s="538">
        <v>3</v>
      </c>
      <c r="H8" s="6"/>
      <c r="I8" s="7"/>
    </row>
    <row r="9" spans="1:19">
      <c r="A9" s="1014" t="s">
        <v>23</v>
      </c>
      <c r="B9" s="1012" t="s">
        <v>21</v>
      </c>
      <c r="C9" s="1040">
        <v>2008</v>
      </c>
      <c r="D9" s="1023" t="s">
        <v>24</v>
      </c>
      <c r="E9" s="245">
        <v>46</v>
      </c>
      <c r="F9" s="387">
        <f t="shared" ref="F9:F15" si="1">E9*1.5</f>
        <v>69</v>
      </c>
      <c r="G9" s="538"/>
      <c r="H9" s="6">
        <v>9</v>
      </c>
      <c r="I9" s="7"/>
    </row>
    <row r="10" spans="1:19">
      <c r="A10" s="1085" t="s">
        <v>20</v>
      </c>
      <c r="B10" s="1039" t="s">
        <v>21</v>
      </c>
      <c r="C10" s="1062">
        <v>2009</v>
      </c>
      <c r="D10" s="1026" t="s">
        <v>22</v>
      </c>
      <c r="E10" s="370">
        <v>46</v>
      </c>
      <c r="F10" s="389">
        <f t="shared" si="1"/>
        <v>69</v>
      </c>
      <c r="G10" s="1086"/>
      <c r="H10" s="6">
        <v>11</v>
      </c>
      <c r="I10" s="7"/>
    </row>
    <row r="11" spans="1:19">
      <c r="A11" s="980" t="s">
        <v>25</v>
      </c>
      <c r="B11" s="965" t="s">
        <v>26</v>
      </c>
      <c r="C11" s="60">
        <v>2007</v>
      </c>
      <c r="D11" s="149" t="s">
        <v>27</v>
      </c>
      <c r="E11" s="363">
        <v>45</v>
      </c>
      <c r="F11" s="387">
        <f t="shared" si="1"/>
        <v>67.5</v>
      </c>
      <c r="G11" s="538"/>
      <c r="H11" s="6">
        <v>2</v>
      </c>
      <c r="I11" s="7"/>
    </row>
    <row r="12" spans="1:19">
      <c r="A12" s="1009" t="s">
        <v>30</v>
      </c>
      <c r="B12" s="1010" t="s">
        <v>31</v>
      </c>
      <c r="C12" s="1032">
        <v>2006</v>
      </c>
      <c r="D12" s="1084" t="s">
        <v>32</v>
      </c>
      <c r="E12" s="245">
        <v>45</v>
      </c>
      <c r="F12" s="387">
        <f t="shared" si="1"/>
        <v>67.5</v>
      </c>
      <c r="G12" s="635"/>
      <c r="H12" s="6">
        <v>7</v>
      </c>
      <c r="I12" s="7"/>
    </row>
    <row r="13" spans="1:19">
      <c r="A13" s="454" t="s">
        <v>28</v>
      </c>
      <c r="B13" s="1012" t="s">
        <v>16</v>
      </c>
      <c r="C13" s="910">
        <v>2006</v>
      </c>
      <c r="D13" s="479" t="s">
        <v>29</v>
      </c>
      <c r="E13" s="249">
        <v>45</v>
      </c>
      <c r="F13" s="1087">
        <f t="shared" si="1"/>
        <v>67.5</v>
      </c>
      <c r="G13" s="537"/>
      <c r="H13" s="6">
        <v>20</v>
      </c>
      <c r="I13" s="7"/>
    </row>
    <row r="14" spans="1:19">
      <c r="A14" s="994" t="s">
        <v>36</v>
      </c>
      <c r="B14" s="994" t="s">
        <v>26</v>
      </c>
      <c r="C14" s="995">
        <v>2007</v>
      </c>
      <c r="D14" s="996" t="s">
        <v>17</v>
      </c>
      <c r="E14" s="245">
        <v>43</v>
      </c>
      <c r="F14" s="389">
        <f t="shared" si="1"/>
        <v>64.5</v>
      </c>
      <c r="G14" s="538"/>
      <c r="H14" s="6">
        <v>5</v>
      </c>
      <c r="I14" s="7"/>
    </row>
    <row r="15" spans="1:19">
      <c r="A15" s="1088" t="s">
        <v>33</v>
      </c>
      <c r="B15" s="1088" t="s">
        <v>34</v>
      </c>
      <c r="C15" s="1089">
        <v>2006</v>
      </c>
      <c r="D15" s="1090" t="s">
        <v>35</v>
      </c>
      <c r="E15" s="593">
        <v>43</v>
      </c>
      <c r="F15" s="389">
        <f t="shared" si="1"/>
        <v>64.5</v>
      </c>
      <c r="G15" s="537"/>
      <c r="H15" s="6">
        <v>14</v>
      </c>
      <c r="I15" s="7"/>
      <c r="L15" s="1095"/>
      <c r="M15" s="1095"/>
      <c r="N15" s="1096"/>
      <c r="O15" s="1083"/>
      <c r="P15" s="1097"/>
      <c r="Q15" s="1098"/>
      <c r="R15" s="1142"/>
      <c r="S15" s="6"/>
    </row>
    <row r="16" spans="1:19">
      <c r="A16" s="994" t="s">
        <v>37</v>
      </c>
      <c r="B16" s="994" t="s">
        <v>38</v>
      </c>
      <c r="C16" s="995">
        <v>2008</v>
      </c>
      <c r="D16" s="996" t="s">
        <v>39</v>
      </c>
      <c r="E16" s="245">
        <v>42</v>
      </c>
      <c r="F16" s="387">
        <f t="shared" si="0"/>
        <v>63</v>
      </c>
      <c r="G16" s="537"/>
      <c r="H16" s="6"/>
      <c r="I16" s="7"/>
    </row>
    <row r="17" spans="1:9">
      <c r="A17" s="994" t="s">
        <v>30</v>
      </c>
      <c r="B17" s="994" t="s">
        <v>40</v>
      </c>
      <c r="C17" s="995">
        <v>2006</v>
      </c>
      <c r="D17" s="1091" t="s">
        <v>32</v>
      </c>
      <c r="E17" s="245">
        <v>40</v>
      </c>
      <c r="F17" s="387">
        <f t="shared" si="0"/>
        <v>60</v>
      </c>
      <c r="G17" s="537"/>
      <c r="H17" s="6"/>
      <c r="I17" s="7"/>
    </row>
    <row r="18" spans="1:9">
      <c r="A18" s="1029" t="s">
        <v>41</v>
      </c>
      <c r="B18" s="1030" t="s">
        <v>42</v>
      </c>
      <c r="C18" s="1032">
        <v>2006</v>
      </c>
      <c r="D18" s="1034" t="s">
        <v>29</v>
      </c>
      <c r="E18" s="370">
        <v>38</v>
      </c>
      <c r="F18" s="389">
        <f t="shared" si="0"/>
        <v>57</v>
      </c>
      <c r="G18" s="538"/>
      <c r="H18" s="6"/>
      <c r="I18" s="7"/>
    </row>
    <row r="19" spans="1:9">
      <c r="A19" s="1005" t="s">
        <v>43</v>
      </c>
      <c r="B19" s="1046" t="s">
        <v>44</v>
      </c>
      <c r="C19" s="1049">
        <v>2007</v>
      </c>
      <c r="D19" s="1007" t="s">
        <v>22</v>
      </c>
      <c r="E19" s="245">
        <v>38</v>
      </c>
      <c r="F19" s="387">
        <v>57</v>
      </c>
      <c r="G19" s="537"/>
      <c r="H19" s="6"/>
      <c r="I19" s="7"/>
    </row>
    <row r="20" spans="1:9">
      <c r="A20" s="1014" t="s">
        <v>45</v>
      </c>
      <c r="B20" s="1012" t="s">
        <v>46</v>
      </c>
      <c r="C20" s="1015">
        <v>2009</v>
      </c>
      <c r="D20" s="1013" t="s">
        <v>17</v>
      </c>
      <c r="E20" s="245">
        <v>37</v>
      </c>
      <c r="F20" s="387">
        <f t="shared" ref="F20:F51" si="2">E20*1.5</f>
        <v>55.5</v>
      </c>
      <c r="G20" s="538"/>
      <c r="H20" s="6"/>
      <c r="I20" s="7"/>
    </row>
    <row r="21" spans="1:9">
      <c r="A21" s="454" t="s">
        <v>47</v>
      </c>
      <c r="B21" s="1012" t="s">
        <v>21</v>
      </c>
      <c r="C21" s="1017">
        <v>2008</v>
      </c>
      <c r="D21" s="479" t="s">
        <v>48</v>
      </c>
      <c r="E21" s="245">
        <v>35</v>
      </c>
      <c r="F21" s="1087">
        <f t="shared" si="2"/>
        <v>52.5</v>
      </c>
      <c r="G21" s="635"/>
      <c r="H21" s="6"/>
      <c r="I21" s="7"/>
    </row>
    <row r="22" spans="1:9">
      <c r="A22" s="1029" t="s">
        <v>49</v>
      </c>
      <c r="B22" s="1030" t="s">
        <v>50</v>
      </c>
      <c r="C22" s="1032">
        <v>2008</v>
      </c>
      <c r="D22" s="1018" t="s">
        <v>29</v>
      </c>
      <c r="E22" s="593">
        <v>35</v>
      </c>
      <c r="F22" s="389">
        <f t="shared" si="2"/>
        <v>52.5</v>
      </c>
      <c r="G22" s="537"/>
      <c r="H22" s="6"/>
      <c r="I22" s="7"/>
    </row>
    <row r="23" spans="1:9">
      <c r="A23" s="454" t="s">
        <v>51</v>
      </c>
      <c r="B23" s="1012" t="s">
        <v>52</v>
      </c>
      <c r="C23" s="1015">
        <v>2008</v>
      </c>
      <c r="D23" s="1018" t="s">
        <v>24</v>
      </c>
      <c r="E23" s="245">
        <v>35</v>
      </c>
      <c r="F23" s="387">
        <f t="shared" si="2"/>
        <v>52.5</v>
      </c>
      <c r="G23" s="537"/>
      <c r="H23" s="6"/>
      <c r="I23" s="7"/>
    </row>
    <row r="24" spans="1:9">
      <c r="A24" s="454" t="s">
        <v>53</v>
      </c>
      <c r="B24" s="1012" t="s">
        <v>21</v>
      </c>
      <c r="C24" s="1015">
        <v>2006</v>
      </c>
      <c r="D24" s="1018" t="s">
        <v>35</v>
      </c>
      <c r="E24" s="248">
        <v>35</v>
      </c>
      <c r="F24" s="387">
        <f t="shared" si="2"/>
        <v>52.5</v>
      </c>
      <c r="G24" s="538"/>
      <c r="H24" s="6"/>
      <c r="I24" s="7"/>
    </row>
    <row r="25" spans="1:9">
      <c r="A25" s="454" t="s">
        <v>54</v>
      </c>
      <c r="B25" s="1012" t="s">
        <v>55</v>
      </c>
      <c r="C25" s="1017">
        <v>2006</v>
      </c>
      <c r="D25" s="1043" t="s">
        <v>56</v>
      </c>
      <c r="E25" s="363">
        <v>34</v>
      </c>
      <c r="F25" s="387">
        <f t="shared" si="2"/>
        <v>51</v>
      </c>
      <c r="G25" s="537"/>
      <c r="H25" s="6"/>
      <c r="I25" s="7"/>
    </row>
    <row r="26" spans="1:9">
      <c r="A26" s="825" t="s">
        <v>57</v>
      </c>
      <c r="B26" s="1010" t="s">
        <v>34</v>
      </c>
      <c r="C26" s="1035">
        <v>2007</v>
      </c>
      <c r="D26" s="1018" t="s">
        <v>58</v>
      </c>
      <c r="E26" s="370">
        <v>34</v>
      </c>
      <c r="F26" s="389">
        <f t="shared" si="2"/>
        <v>51</v>
      </c>
      <c r="G26" s="537"/>
      <c r="H26" s="6"/>
      <c r="I26" s="7"/>
    </row>
    <row r="27" spans="1:9">
      <c r="A27" s="454" t="s">
        <v>59</v>
      </c>
      <c r="B27" s="1021" t="s">
        <v>46</v>
      </c>
      <c r="C27" s="1022">
        <v>2007</v>
      </c>
      <c r="D27" s="1023" t="s">
        <v>14</v>
      </c>
      <c r="E27" s="363">
        <v>34</v>
      </c>
      <c r="F27" s="387">
        <f t="shared" si="2"/>
        <v>51</v>
      </c>
      <c r="G27" s="538"/>
      <c r="H27" s="6"/>
      <c r="I27" s="7"/>
    </row>
    <row r="28" spans="1:9">
      <c r="A28" s="1057" t="s">
        <v>60</v>
      </c>
      <c r="B28" s="1058" t="s">
        <v>61</v>
      </c>
      <c r="C28" s="1060">
        <v>2009</v>
      </c>
      <c r="D28" s="1006" t="s">
        <v>56</v>
      </c>
      <c r="E28" s="363">
        <v>34</v>
      </c>
      <c r="F28" s="387">
        <f t="shared" si="2"/>
        <v>51</v>
      </c>
      <c r="G28" s="537"/>
      <c r="H28" s="6"/>
      <c r="I28" s="7"/>
    </row>
    <row r="29" spans="1:9">
      <c r="A29" s="1005" t="s">
        <v>62</v>
      </c>
      <c r="B29" s="1046" t="s">
        <v>63</v>
      </c>
      <c r="C29" s="1049">
        <v>2007</v>
      </c>
      <c r="D29" s="1043" t="s">
        <v>22</v>
      </c>
      <c r="E29" s="245">
        <v>33</v>
      </c>
      <c r="F29" s="387">
        <f t="shared" si="2"/>
        <v>49.5</v>
      </c>
      <c r="G29" s="538"/>
      <c r="H29" s="6"/>
      <c r="I29" s="7"/>
    </row>
    <row r="30" spans="1:9">
      <c r="A30" s="1029" t="s">
        <v>64</v>
      </c>
      <c r="B30" s="1030" t="s">
        <v>65</v>
      </c>
      <c r="C30" s="1032">
        <v>2006</v>
      </c>
      <c r="D30" s="1092" t="s">
        <v>32</v>
      </c>
      <c r="E30" s="370">
        <v>32</v>
      </c>
      <c r="F30" s="389">
        <f t="shared" si="2"/>
        <v>48</v>
      </c>
      <c r="G30" s="635"/>
      <c r="H30" s="6"/>
      <c r="I30" s="7"/>
    </row>
    <row r="31" spans="1:9">
      <c r="A31" s="454" t="s">
        <v>66</v>
      </c>
      <c r="B31" s="1012" t="s">
        <v>67</v>
      </c>
      <c r="C31" s="1015">
        <v>2007</v>
      </c>
      <c r="D31" s="479" t="s">
        <v>58</v>
      </c>
      <c r="E31" s="245">
        <v>32</v>
      </c>
      <c r="F31" s="387">
        <f t="shared" si="2"/>
        <v>48</v>
      </c>
      <c r="G31" s="537"/>
      <c r="H31" s="6"/>
      <c r="I31" s="7"/>
    </row>
    <row r="32" spans="1:9">
      <c r="A32" s="1029" t="s">
        <v>68</v>
      </c>
      <c r="B32" s="1030" t="s">
        <v>65</v>
      </c>
      <c r="C32" s="1032">
        <v>2007</v>
      </c>
      <c r="D32" s="1023" t="s">
        <v>24</v>
      </c>
      <c r="E32" s="245">
        <v>32</v>
      </c>
      <c r="F32" s="387">
        <f t="shared" si="2"/>
        <v>48</v>
      </c>
      <c r="G32" s="538"/>
      <c r="H32" s="6"/>
      <c r="I32" s="7"/>
    </row>
    <row r="33" spans="1:9">
      <c r="A33" s="454" t="s">
        <v>69</v>
      </c>
      <c r="B33" s="1012" t="s">
        <v>70</v>
      </c>
      <c r="C33" s="1015">
        <v>2007</v>
      </c>
      <c r="D33" s="1023" t="s">
        <v>24</v>
      </c>
      <c r="E33" s="245">
        <v>31</v>
      </c>
      <c r="F33" s="387">
        <f t="shared" si="2"/>
        <v>46.5</v>
      </c>
      <c r="G33" s="635"/>
      <c r="H33" s="6"/>
      <c r="I33" s="7"/>
    </row>
    <row r="34" spans="1:9">
      <c r="A34" s="830" t="s">
        <v>71</v>
      </c>
      <c r="B34" s="1059" t="s">
        <v>34</v>
      </c>
      <c r="C34" s="1061">
        <v>2008</v>
      </c>
      <c r="D34" s="149" t="s">
        <v>27</v>
      </c>
      <c r="E34" s="841">
        <v>31</v>
      </c>
      <c r="F34" s="389">
        <f t="shared" si="2"/>
        <v>46.5</v>
      </c>
      <c r="G34" s="537"/>
      <c r="H34" s="6"/>
      <c r="I34" s="7"/>
    </row>
    <row r="35" spans="1:9">
      <c r="A35" s="1014" t="s">
        <v>72</v>
      </c>
      <c r="B35" s="1027" t="s">
        <v>73</v>
      </c>
      <c r="C35" s="1040">
        <v>2009</v>
      </c>
      <c r="D35" s="1018" t="s">
        <v>74</v>
      </c>
      <c r="E35" s="245">
        <v>31</v>
      </c>
      <c r="F35" s="387">
        <f t="shared" si="2"/>
        <v>46.5</v>
      </c>
      <c r="G35" s="538"/>
      <c r="H35" s="6"/>
      <c r="I35" s="7"/>
    </row>
    <row r="36" spans="1:9">
      <c r="A36" s="1014" t="s">
        <v>75</v>
      </c>
      <c r="B36" s="1027" t="s">
        <v>46</v>
      </c>
      <c r="C36" s="1040">
        <v>2008</v>
      </c>
      <c r="D36" s="1018" t="s">
        <v>76</v>
      </c>
      <c r="E36" s="245">
        <v>29</v>
      </c>
      <c r="F36" s="387">
        <f t="shared" si="2"/>
        <v>43.5</v>
      </c>
      <c r="G36" s="635"/>
      <c r="H36" s="6"/>
      <c r="I36" s="7"/>
    </row>
    <row r="37" spans="1:9">
      <c r="A37" s="1005" t="s">
        <v>77</v>
      </c>
      <c r="B37" s="1064" t="s">
        <v>38</v>
      </c>
      <c r="C37" s="1049">
        <v>2007</v>
      </c>
      <c r="D37" s="1043" t="s">
        <v>22</v>
      </c>
      <c r="E37" s="245">
        <v>28</v>
      </c>
      <c r="F37" s="387">
        <f t="shared" si="2"/>
        <v>42</v>
      </c>
      <c r="G37" s="537"/>
      <c r="H37" s="6"/>
      <c r="I37" s="7"/>
    </row>
    <row r="38" spans="1:9">
      <c r="A38" s="1029" t="s">
        <v>78</v>
      </c>
      <c r="B38" s="1030" t="s">
        <v>79</v>
      </c>
      <c r="C38" s="1011">
        <v>2009</v>
      </c>
      <c r="D38" s="1018" t="s">
        <v>80</v>
      </c>
      <c r="E38" s="370">
        <v>28</v>
      </c>
      <c r="F38" s="389">
        <f t="shared" si="2"/>
        <v>42</v>
      </c>
      <c r="G38" s="538"/>
      <c r="H38" s="6"/>
      <c r="I38" s="7"/>
    </row>
    <row r="39" spans="1:9">
      <c r="A39" s="1014" t="s">
        <v>81</v>
      </c>
      <c r="B39" s="1012" t="s">
        <v>19</v>
      </c>
      <c r="C39" s="1017">
        <v>2008</v>
      </c>
      <c r="D39" s="479" t="s">
        <v>14</v>
      </c>
      <c r="E39" s="840">
        <v>28</v>
      </c>
      <c r="F39" s="387">
        <f t="shared" si="2"/>
        <v>42</v>
      </c>
      <c r="G39" s="635"/>
      <c r="H39" s="6"/>
      <c r="I39" s="7"/>
    </row>
    <row r="40" spans="1:9">
      <c r="A40" s="1014" t="s">
        <v>82</v>
      </c>
      <c r="B40" s="1012" t="s">
        <v>83</v>
      </c>
      <c r="C40" s="1031">
        <v>2008</v>
      </c>
      <c r="D40" s="1023" t="s">
        <v>76</v>
      </c>
      <c r="E40" s="245">
        <v>28</v>
      </c>
      <c r="F40" s="387">
        <f t="shared" si="2"/>
        <v>42</v>
      </c>
      <c r="G40" s="537"/>
      <c r="H40" s="6"/>
      <c r="I40" s="7"/>
    </row>
    <row r="41" spans="1:9">
      <c r="A41" s="981" t="s">
        <v>84</v>
      </c>
      <c r="B41" s="959" t="s">
        <v>65</v>
      </c>
      <c r="C41" s="928">
        <v>2008</v>
      </c>
      <c r="D41" s="1044" t="s">
        <v>85</v>
      </c>
      <c r="E41" s="245">
        <v>27</v>
      </c>
      <c r="F41" s="387">
        <f t="shared" si="2"/>
        <v>40.5</v>
      </c>
      <c r="G41" s="537"/>
      <c r="H41" s="6"/>
      <c r="I41" s="7"/>
    </row>
    <row r="42" spans="1:9">
      <c r="A42" s="1029" t="s">
        <v>86</v>
      </c>
      <c r="B42" s="1030" t="s">
        <v>87</v>
      </c>
      <c r="C42" s="1032">
        <v>2009</v>
      </c>
      <c r="D42" s="1018" t="s">
        <v>58</v>
      </c>
      <c r="E42" s="370">
        <v>27</v>
      </c>
      <c r="F42" s="389">
        <f t="shared" si="2"/>
        <v>40.5</v>
      </c>
      <c r="G42" s="538"/>
      <c r="H42" s="6"/>
      <c r="I42" s="7"/>
    </row>
    <row r="43" spans="1:9">
      <c r="A43" s="1014" t="s">
        <v>88</v>
      </c>
      <c r="B43" s="1030" t="s">
        <v>46</v>
      </c>
      <c r="C43" s="1032">
        <v>2006</v>
      </c>
      <c r="D43" s="1018" t="s">
        <v>35</v>
      </c>
      <c r="E43" s="248">
        <v>27</v>
      </c>
      <c r="F43" s="387">
        <f t="shared" si="2"/>
        <v>40.5</v>
      </c>
      <c r="G43" s="537"/>
      <c r="H43" s="6"/>
      <c r="I43" s="7"/>
    </row>
    <row r="44" spans="1:9">
      <c r="A44" s="1014" t="s">
        <v>89</v>
      </c>
      <c r="B44" s="1030" t="s">
        <v>21</v>
      </c>
      <c r="C44" s="464">
        <v>2007</v>
      </c>
      <c r="D44" s="494" t="s">
        <v>58</v>
      </c>
      <c r="E44" s="245">
        <v>27</v>
      </c>
      <c r="F44" s="387">
        <f t="shared" si="2"/>
        <v>40.5</v>
      </c>
      <c r="G44" s="537"/>
      <c r="H44" s="6"/>
      <c r="I44" s="7"/>
    </row>
    <row r="45" spans="1:9">
      <c r="A45" s="1014" t="s">
        <v>90</v>
      </c>
      <c r="B45" s="1012" t="s">
        <v>79</v>
      </c>
      <c r="C45" s="1015">
        <v>2006</v>
      </c>
      <c r="D45" s="1023" t="s">
        <v>39</v>
      </c>
      <c r="E45" s="245">
        <v>27</v>
      </c>
      <c r="F45" s="387">
        <f t="shared" si="2"/>
        <v>40.5</v>
      </c>
      <c r="G45" s="537"/>
      <c r="H45" s="6"/>
      <c r="I45" s="7"/>
    </row>
    <row r="46" spans="1:9">
      <c r="A46" s="1029" t="s">
        <v>91</v>
      </c>
      <c r="B46" s="1010" t="s">
        <v>26</v>
      </c>
      <c r="C46" s="1032">
        <v>2007</v>
      </c>
      <c r="D46" s="1018" t="s">
        <v>29</v>
      </c>
      <c r="E46" s="593">
        <v>27</v>
      </c>
      <c r="F46" s="389">
        <f t="shared" si="2"/>
        <v>40.5</v>
      </c>
      <c r="G46" s="537"/>
      <c r="H46" s="6"/>
      <c r="I46" s="7"/>
    </row>
    <row r="47" spans="1:9">
      <c r="A47" s="1029" t="s">
        <v>92</v>
      </c>
      <c r="B47" s="1012" t="s">
        <v>46</v>
      </c>
      <c r="C47" s="1011">
        <v>2007</v>
      </c>
      <c r="D47" s="1018" t="s">
        <v>80</v>
      </c>
      <c r="E47" s="245">
        <v>26</v>
      </c>
      <c r="F47" s="387">
        <f t="shared" si="2"/>
        <v>39</v>
      </c>
      <c r="G47" s="537"/>
      <c r="H47" s="6"/>
      <c r="I47" s="7"/>
    </row>
    <row r="48" spans="1:9">
      <c r="A48" s="1014" t="s">
        <v>93</v>
      </c>
      <c r="B48" s="1021" t="s">
        <v>94</v>
      </c>
      <c r="C48" s="1022">
        <v>2009</v>
      </c>
      <c r="D48" s="1018" t="s">
        <v>48</v>
      </c>
      <c r="E48" s="245">
        <v>26</v>
      </c>
      <c r="F48" s="387">
        <f t="shared" si="2"/>
        <v>39</v>
      </c>
      <c r="G48" s="537"/>
      <c r="H48" s="6"/>
      <c r="I48" s="7"/>
    </row>
    <row r="49" spans="1:9">
      <c r="A49" s="1014" t="s">
        <v>95</v>
      </c>
      <c r="B49" s="1012" t="s">
        <v>96</v>
      </c>
      <c r="C49" s="1017">
        <v>2009</v>
      </c>
      <c r="D49" s="1023" t="s">
        <v>85</v>
      </c>
      <c r="E49" s="245">
        <v>26</v>
      </c>
      <c r="F49" s="387">
        <f t="shared" si="2"/>
        <v>39</v>
      </c>
      <c r="G49" s="537"/>
      <c r="H49" s="6"/>
      <c r="I49" s="7"/>
    </row>
    <row r="50" spans="1:9">
      <c r="A50" s="1029" t="s">
        <v>97</v>
      </c>
      <c r="B50" s="1030" t="s">
        <v>46</v>
      </c>
      <c r="C50" s="1011">
        <v>2008</v>
      </c>
      <c r="D50" s="1034" t="s">
        <v>48</v>
      </c>
      <c r="E50" s="370">
        <v>26</v>
      </c>
      <c r="F50" s="389">
        <f t="shared" si="2"/>
        <v>39</v>
      </c>
      <c r="G50" s="537"/>
      <c r="H50" s="6"/>
      <c r="I50" s="7"/>
    </row>
    <row r="51" spans="1:9">
      <c r="A51" s="825" t="s">
        <v>98</v>
      </c>
      <c r="B51" s="1030" t="s">
        <v>99</v>
      </c>
      <c r="C51" s="464">
        <v>2009</v>
      </c>
      <c r="D51" s="479" t="s">
        <v>76</v>
      </c>
      <c r="E51" s="245">
        <v>25</v>
      </c>
      <c r="F51" s="387">
        <f t="shared" si="2"/>
        <v>37.5</v>
      </c>
      <c r="G51" s="538"/>
      <c r="H51" s="6"/>
      <c r="I51" s="7"/>
    </row>
    <row r="52" spans="1:9">
      <c r="A52" s="1014" t="s">
        <v>100</v>
      </c>
      <c r="B52" s="1012" t="s">
        <v>67</v>
      </c>
      <c r="C52" s="1017">
        <v>2007</v>
      </c>
      <c r="D52" s="450" t="s">
        <v>56</v>
      </c>
      <c r="E52" s="363">
        <v>25</v>
      </c>
      <c r="F52" s="387">
        <f t="shared" ref="F52:F69" si="3">E52*1.5</f>
        <v>37.5</v>
      </c>
      <c r="G52" s="635"/>
      <c r="H52" s="6"/>
      <c r="I52" s="7"/>
    </row>
    <row r="53" spans="1:9">
      <c r="A53" s="454" t="s">
        <v>101</v>
      </c>
      <c r="B53" s="1012" t="s">
        <v>31</v>
      </c>
      <c r="C53" s="444">
        <v>2007</v>
      </c>
      <c r="D53" s="1023" t="s">
        <v>76</v>
      </c>
      <c r="E53" s="245">
        <v>25</v>
      </c>
      <c r="F53" s="387">
        <f t="shared" si="3"/>
        <v>37.5</v>
      </c>
      <c r="G53" s="537"/>
      <c r="H53" s="6"/>
      <c r="I53" s="7"/>
    </row>
    <row r="54" spans="1:9">
      <c r="A54" s="830" t="s">
        <v>102</v>
      </c>
      <c r="B54" s="966" t="s">
        <v>103</v>
      </c>
      <c r="C54" s="83">
        <v>2008</v>
      </c>
      <c r="D54" s="149" t="s">
        <v>27</v>
      </c>
      <c r="E54" s="841">
        <v>24</v>
      </c>
      <c r="F54" s="389">
        <f t="shared" si="3"/>
        <v>36</v>
      </c>
      <c r="G54" s="538"/>
      <c r="H54" s="6"/>
      <c r="I54" s="7"/>
    </row>
    <row r="55" spans="1:9">
      <c r="A55" s="1014" t="s">
        <v>104</v>
      </c>
      <c r="B55" s="1012" t="s">
        <v>105</v>
      </c>
      <c r="C55" s="1017">
        <v>2008</v>
      </c>
      <c r="D55" s="1052" t="s">
        <v>85</v>
      </c>
      <c r="E55" s="245">
        <v>24</v>
      </c>
      <c r="F55" s="387">
        <f t="shared" si="3"/>
        <v>36</v>
      </c>
      <c r="G55" s="635"/>
      <c r="H55" s="6"/>
      <c r="I55" s="7"/>
    </row>
    <row r="56" spans="1:9">
      <c r="A56" s="1036" t="s">
        <v>106</v>
      </c>
      <c r="B56" s="1021" t="s">
        <v>19</v>
      </c>
      <c r="C56" s="1031">
        <v>2008</v>
      </c>
      <c r="D56" s="1018" t="s">
        <v>39</v>
      </c>
      <c r="E56" s="245">
        <v>24</v>
      </c>
      <c r="F56" s="387">
        <f t="shared" si="3"/>
        <v>36</v>
      </c>
      <c r="G56" s="537"/>
      <c r="H56" s="6"/>
      <c r="I56" s="7"/>
    </row>
    <row r="57" spans="1:9">
      <c r="A57" s="454" t="s">
        <v>107</v>
      </c>
      <c r="B57" s="1012" t="s">
        <v>16</v>
      </c>
      <c r="C57" s="1017">
        <v>2009</v>
      </c>
      <c r="D57" s="1043" t="s">
        <v>56</v>
      </c>
      <c r="E57" s="363">
        <v>23</v>
      </c>
      <c r="F57" s="1087">
        <f t="shared" si="3"/>
        <v>34.5</v>
      </c>
      <c r="G57" s="538"/>
      <c r="H57" s="6"/>
      <c r="I57" s="7"/>
    </row>
    <row r="58" spans="1:9">
      <c r="A58" s="1029" t="s">
        <v>108</v>
      </c>
      <c r="B58" s="1010" t="s">
        <v>109</v>
      </c>
      <c r="C58" s="1041">
        <v>2008</v>
      </c>
      <c r="D58" s="494" t="s">
        <v>80</v>
      </c>
      <c r="E58" s="254">
        <v>23</v>
      </c>
      <c r="F58" s="1093">
        <f t="shared" si="3"/>
        <v>34.5</v>
      </c>
      <c r="G58" s="635"/>
      <c r="H58" s="6"/>
      <c r="I58" s="7"/>
    </row>
    <row r="59" spans="1:9">
      <c r="A59" s="1014" t="s">
        <v>110</v>
      </c>
      <c r="B59" s="1021" t="s">
        <v>111</v>
      </c>
      <c r="C59" s="1031">
        <v>2008</v>
      </c>
      <c r="D59" s="1052" t="s">
        <v>32</v>
      </c>
      <c r="E59" s="245">
        <v>23</v>
      </c>
      <c r="F59" s="738">
        <f t="shared" si="3"/>
        <v>34.5</v>
      </c>
      <c r="G59" s="537"/>
      <c r="H59" s="6"/>
      <c r="I59" s="7"/>
    </row>
    <row r="60" spans="1:9">
      <c r="A60" s="1024" t="s">
        <v>112</v>
      </c>
      <c r="B60" s="1021" t="s">
        <v>79</v>
      </c>
      <c r="C60" s="1022">
        <v>2007</v>
      </c>
      <c r="D60" s="1034" t="s">
        <v>14</v>
      </c>
      <c r="E60" s="363">
        <v>21</v>
      </c>
      <c r="F60" s="738">
        <f t="shared" si="3"/>
        <v>31.5</v>
      </c>
      <c r="G60" s="537"/>
      <c r="H60" s="6"/>
      <c r="I60" s="7"/>
    </row>
    <row r="61" spans="1:9">
      <c r="A61" s="1014" t="s">
        <v>113</v>
      </c>
      <c r="B61" s="1012" t="s">
        <v>114</v>
      </c>
      <c r="C61" s="1017">
        <v>2008</v>
      </c>
      <c r="D61" s="1023" t="s">
        <v>48</v>
      </c>
      <c r="E61" s="245">
        <v>21</v>
      </c>
      <c r="F61" s="1087">
        <f t="shared" si="3"/>
        <v>31.5</v>
      </c>
      <c r="G61" s="538"/>
      <c r="H61" s="6"/>
      <c r="I61" s="7"/>
    </row>
    <row r="62" spans="1:9">
      <c r="A62" s="1054" t="s">
        <v>115</v>
      </c>
      <c r="B62" s="982" t="s">
        <v>79</v>
      </c>
      <c r="C62" s="1032">
        <v>2008</v>
      </c>
      <c r="D62" s="1008" t="s">
        <v>74</v>
      </c>
      <c r="E62" s="370">
        <v>20</v>
      </c>
      <c r="F62" s="1087">
        <f t="shared" si="3"/>
        <v>30</v>
      </c>
      <c r="G62" s="537"/>
      <c r="H62" s="6"/>
      <c r="I62" s="7"/>
    </row>
    <row r="63" spans="1:9">
      <c r="A63" s="1029" t="s">
        <v>116</v>
      </c>
      <c r="B63" s="1030" t="s">
        <v>52</v>
      </c>
      <c r="C63" s="1032">
        <v>2009</v>
      </c>
      <c r="D63" s="1023" t="s">
        <v>74</v>
      </c>
      <c r="E63" s="245">
        <v>20</v>
      </c>
      <c r="F63" s="1093">
        <f t="shared" si="3"/>
        <v>30</v>
      </c>
      <c r="G63" s="537"/>
      <c r="H63" s="6"/>
      <c r="I63" s="7"/>
    </row>
    <row r="64" spans="1:9">
      <c r="A64" s="1014" t="s">
        <v>117</v>
      </c>
      <c r="B64" s="1012" t="s">
        <v>83</v>
      </c>
      <c r="C64" s="1017">
        <v>2010</v>
      </c>
      <c r="D64" s="479" t="s">
        <v>80</v>
      </c>
      <c r="E64" s="245">
        <v>17</v>
      </c>
      <c r="F64" s="1087">
        <f t="shared" si="3"/>
        <v>25.5</v>
      </c>
      <c r="G64" s="537"/>
      <c r="H64" s="6"/>
      <c r="I64" s="7"/>
    </row>
    <row r="65" spans="1:9">
      <c r="A65" s="831" t="s">
        <v>118</v>
      </c>
      <c r="B65" s="965" t="s">
        <v>119</v>
      </c>
      <c r="C65" s="60">
        <v>2008</v>
      </c>
      <c r="D65" s="154" t="s">
        <v>27</v>
      </c>
      <c r="E65" s="370">
        <v>15</v>
      </c>
      <c r="F65" s="1094">
        <f t="shared" si="3"/>
        <v>22.5</v>
      </c>
      <c r="G65" s="537"/>
      <c r="H65" s="6"/>
      <c r="I65" s="7"/>
    </row>
    <row r="66" spans="1:9">
      <c r="A66" s="1029" t="s">
        <v>120</v>
      </c>
      <c r="B66" s="1030" t="s">
        <v>121</v>
      </c>
      <c r="C66" s="1032">
        <v>2009</v>
      </c>
      <c r="D66" s="1018" t="s">
        <v>74</v>
      </c>
      <c r="E66" s="370">
        <v>12</v>
      </c>
      <c r="F66" s="1093">
        <f t="shared" si="3"/>
        <v>18</v>
      </c>
      <c r="G66" s="537"/>
      <c r="H66" s="6"/>
      <c r="I66" s="7"/>
    </row>
    <row r="67" spans="1:9" ht="15.75" thickBot="1">
      <c r="A67" s="1029"/>
      <c r="B67" s="1030"/>
      <c r="C67" s="1032"/>
      <c r="D67" s="1037"/>
      <c r="E67" s="245"/>
      <c r="F67" s="619">
        <f t="shared" si="3"/>
        <v>0</v>
      </c>
      <c r="G67" s="538"/>
      <c r="H67" s="6"/>
      <c r="I67" s="7"/>
    </row>
    <row r="68" spans="1:9" ht="15.75" thickBot="1">
      <c r="A68" s="1014"/>
      <c r="B68" s="1012"/>
      <c r="C68" s="1015"/>
      <c r="D68" s="1018"/>
      <c r="E68" s="248"/>
      <c r="F68" s="619">
        <f t="shared" si="3"/>
        <v>0</v>
      </c>
      <c r="G68" s="537"/>
      <c r="H68" s="6"/>
      <c r="I68" s="7"/>
    </row>
    <row r="69" spans="1:9" ht="15.75" thickBot="1">
      <c r="A69" s="1019"/>
      <c r="B69" s="1020"/>
      <c r="C69" s="1033"/>
      <c r="D69" s="569"/>
      <c r="E69" s="252"/>
      <c r="F69" s="619">
        <f t="shared" si="3"/>
        <v>0</v>
      </c>
      <c r="G69" s="538"/>
      <c r="H69" s="6"/>
      <c r="I69" s="7"/>
    </row>
    <row r="70" spans="1:9">
      <c r="A70" s="831"/>
      <c r="B70" s="81"/>
      <c r="C70" s="60"/>
      <c r="D70" s="154"/>
      <c r="E70" s="245"/>
      <c r="F70" s="536">
        <f t="shared" ref="F70" si="4">E70*1.5</f>
        <v>0</v>
      </c>
      <c r="G70" s="635"/>
      <c r="H70" s="6"/>
      <c r="I70" s="7"/>
    </row>
    <row r="71" spans="1:9">
      <c r="A71" s="454"/>
      <c r="B71" s="443"/>
      <c r="C71" s="444"/>
      <c r="D71" s="479"/>
      <c r="E71" s="245"/>
      <c r="F71" s="536">
        <f t="shared" ref="F71" si="5">E71*1.5</f>
        <v>0</v>
      </c>
      <c r="G71" s="537"/>
      <c r="H71" s="6"/>
      <c r="I71" s="7"/>
    </row>
    <row r="72" spans="1:9">
      <c r="A72" s="460"/>
      <c r="B72" s="466"/>
      <c r="C72" s="467"/>
      <c r="D72" s="494"/>
      <c r="E72" s="593"/>
      <c r="F72" s="536">
        <f t="shared" ref="F72:F75" si="6">E72*1.5</f>
        <v>0</v>
      </c>
      <c r="G72" s="537"/>
      <c r="H72" s="6"/>
      <c r="I72" s="7"/>
    </row>
    <row r="73" spans="1:9">
      <c r="A73" s="85"/>
      <c r="B73" s="81"/>
      <c r="C73" s="60"/>
      <c r="D73" s="154"/>
      <c r="E73" s="363"/>
      <c r="F73" s="536">
        <f t="shared" si="6"/>
        <v>0</v>
      </c>
      <c r="G73" s="538"/>
      <c r="H73" s="6"/>
      <c r="I73" s="7"/>
    </row>
    <row r="74" spans="1:9">
      <c r="A74" s="440"/>
      <c r="B74" s="458"/>
      <c r="C74" s="459"/>
      <c r="D74" s="479"/>
      <c r="E74" s="370"/>
      <c r="F74" s="536">
        <f t="shared" si="6"/>
        <v>0</v>
      </c>
      <c r="G74" s="537"/>
      <c r="H74" s="6"/>
      <c r="I74" s="7"/>
    </row>
    <row r="75" spans="1:9" ht="15.75" thickBot="1">
      <c r="A75" s="474"/>
      <c r="B75" s="475"/>
      <c r="C75" s="476"/>
      <c r="D75" s="569"/>
      <c r="E75" s="252"/>
      <c r="F75" s="778">
        <f t="shared" si="6"/>
        <v>0</v>
      </c>
      <c r="G75" s="537"/>
      <c r="H75" s="6"/>
      <c r="I75" s="7"/>
    </row>
    <row r="76" spans="1:9">
      <c r="A76" s="6"/>
      <c r="B76" s="6"/>
      <c r="C76" s="512"/>
      <c r="D76" s="6"/>
      <c r="E76" s="6"/>
      <c r="F76" s="6"/>
      <c r="G76" s="171"/>
      <c r="H76" s="153"/>
      <c r="I76" s="7"/>
    </row>
    <row r="77" spans="1:9">
      <c r="A77" s="1232"/>
      <c r="B77" s="1232"/>
      <c r="C77" s="1232"/>
      <c r="D77" s="1232"/>
      <c r="E77" s="1232"/>
      <c r="F77" s="1232"/>
      <c r="G77" s="1232"/>
      <c r="H77" s="2"/>
      <c r="I77" s="512"/>
    </row>
    <row r="78" spans="1:9">
      <c r="A78" s="6"/>
      <c r="B78" s="6"/>
      <c r="C78" s="512"/>
      <c r="D78" s="6"/>
      <c r="E78" s="6"/>
      <c r="F78" s="6"/>
      <c r="G78" s="6"/>
      <c r="H78" s="6"/>
      <c r="I78" s="7"/>
    </row>
  </sheetData>
  <sortState xmlns:xlrd2="http://schemas.microsoft.com/office/spreadsheetml/2017/richdata2" ref="A12:H13">
    <sortCondition descending="1" ref="F12:F13"/>
    <sortCondition ref="H12:H13"/>
  </sortState>
  <mergeCells count="4">
    <mergeCell ref="A1:G1"/>
    <mergeCell ref="E2:G2"/>
    <mergeCell ref="A3:G3"/>
    <mergeCell ref="A77:G77"/>
  </mergeCells>
  <phoneticPr fontId="0" type="noConversion"/>
  <pageMargins left="0.9055118110236221" right="0.70866141732283472" top="0.78740157480314965" bottom="0.78740157480314965" header="0.31496062992125984" footer="0.31496062992125984"/>
  <pageSetup paperSize="9" scale="7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J70"/>
  <sheetViews>
    <sheetView topLeftCell="A3" zoomScale="160" zoomScaleNormal="160" workbookViewId="0">
      <selection activeCell="J12" sqref="J12"/>
    </sheetView>
  </sheetViews>
  <sheetFormatPr defaultRowHeight="15"/>
  <cols>
    <col min="1" max="1" width="13.7109375" style="197" customWidth="1"/>
    <col min="2" max="2" width="12.140625" customWidth="1"/>
    <col min="4" max="4" width="31.5703125" customWidth="1"/>
    <col min="6" max="6" width="12.42578125" bestFit="1" customWidth="1"/>
  </cols>
  <sheetData>
    <row r="1" spans="1:9" ht="20.25" customHeight="1">
      <c r="A1" s="1221" t="s">
        <v>155</v>
      </c>
      <c r="B1" s="1221"/>
      <c r="C1" s="1221"/>
      <c r="D1" s="1221"/>
      <c r="E1" s="1221"/>
      <c r="F1" s="1221"/>
      <c r="G1" s="1221"/>
      <c r="H1" s="1221"/>
      <c r="I1" s="1221"/>
    </row>
    <row r="2" spans="1:9" ht="15.75">
      <c r="A2" s="196" t="s">
        <v>1</v>
      </c>
      <c r="E2" s="1229" t="s">
        <v>2</v>
      </c>
      <c r="F2" s="1230"/>
      <c r="G2" s="1230"/>
      <c r="H2" s="46"/>
    </row>
    <row r="3" spans="1:9" ht="15.75">
      <c r="A3" s="194"/>
      <c r="B3" s="38"/>
      <c r="C3" s="38"/>
      <c r="D3" s="38"/>
      <c r="E3" s="38"/>
      <c r="F3" s="38"/>
      <c r="G3" s="38"/>
    </row>
    <row r="4" spans="1:9" ht="15.75">
      <c r="A4" s="1259" t="s">
        <v>271</v>
      </c>
      <c r="B4" s="1259"/>
      <c r="C4" s="1259"/>
      <c r="D4" s="1259"/>
      <c r="E4" s="1259"/>
      <c r="F4" s="1259"/>
      <c r="G4" s="1259"/>
    </row>
    <row r="5" spans="1:9" ht="15.75" thickBot="1">
      <c r="A5" s="200"/>
      <c r="B5" s="198"/>
      <c r="C5" s="37"/>
      <c r="D5" s="37"/>
      <c r="E5" s="37"/>
      <c r="F5" s="37"/>
      <c r="G5" s="37"/>
    </row>
    <row r="6" spans="1:9" ht="24" thickTop="1" thickBot="1">
      <c r="A6" s="202" t="s">
        <v>4</v>
      </c>
      <c r="B6" s="199" t="s">
        <v>5</v>
      </c>
      <c r="C6" s="36" t="s">
        <v>6</v>
      </c>
      <c r="D6" s="35" t="s">
        <v>7</v>
      </c>
      <c r="E6" s="34" t="s">
        <v>272</v>
      </c>
      <c r="F6" s="157" t="s">
        <v>140</v>
      </c>
      <c r="G6" s="31" t="s">
        <v>10</v>
      </c>
      <c r="H6" s="119" t="s">
        <v>132</v>
      </c>
      <c r="I6" s="519"/>
    </row>
    <row r="7" spans="1:9">
      <c r="A7" s="828" t="s">
        <v>168</v>
      </c>
      <c r="B7" s="998" t="s">
        <v>169</v>
      </c>
      <c r="C7" s="941">
        <v>2008</v>
      </c>
      <c r="D7" s="570" t="s">
        <v>170</v>
      </c>
      <c r="E7" s="247">
        <v>68</v>
      </c>
      <c r="F7" s="288">
        <f t="shared" ref="F7:F38" si="0">E7</f>
        <v>68</v>
      </c>
      <c r="G7" s="134">
        <v>1</v>
      </c>
      <c r="H7" s="44">
        <v>5</v>
      </c>
      <c r="I7" s="1"/>
    </row>
    <row r="8" spans="1:9">
      <c r="A8" s="499" t="s">
        <v>186</v>
      </c>
      <c r="B8" s="553" t="s">
        <v>187</v>
      </c>
      <c r="C8" s="447">
        <v>2006</v>
      </c>
      <c r="D8" s="486" t="s">
        <v>178</v>
      </c>
      <c r="E8" s="245">
        <v>68</v>
      </c>
      <c r="F8" s="289">
        <f t="shared" si="0"/>
        <v>68</v>
      </c>
      <c r="G8" s="632">
        <v>2</v>
      </c>
      <c r="H8" s="44">
        <v>7</v>
      </c>
      <c r="I8" s="1"/>
    </row>
    <row r="9" spans="1:9">
      <c r="A9" s="499" t="s">
        <v>176</v>
      </c>
      <c r="B9" s="553" t="s">
        <v>177</v>
      </c>
      <c r="C9" s="477">
        <v>2006</v>
      </c>
      <c r="D9" s="486" t="s">
        <v>178</v>
      </c>
      <c r="E9" s="245">
        <v>65</v>
      </c>
      <c r="F9" s="290">
        <f t="shared" si="0"/>
        <v>65</v>
      </c>
      <c r="G9" s="132">
        <v>3</v>
      </c>
      <c r="H9" s="44"/>
      <c r="I9" s="1"/>
    </row>
    <row r="10" spans="1:9">
      <c r="A10" s="454" t="s">
        <v>190</v>
      </c>
      <c r="B10" s="455" t="s">
        <v>191</v>
      </c>
      <c r="C10" s="482">
        <v>2007</v>
      </c>
      <c r="D10" s="479" t="s">
        <v>58</v>
      </c>
      <c r="E10" s="245">
        <v>63</v>
      </c>
      <c r="F10" s="289">
        <f t="shared" si="0"/>
        <v>63</v>
      </c>
      <c r="G10" s="632"/>
      <c r="H10" s="44"/>
      <c r="I10" s="1"/>
    </row>
    <row r="11" spans="1:9">
      <c r="A11" s="552" t="s">
        <v>161</v>
      </c>
      <c r="B11" s="944" t="s">
        <v>162</v>
      </c>
      <c r="C11" s="931">
        <v>2009</v>
      </c>
      <c r="D11" s="561" t="s">
        <v>163</v>
      </c>
      <c r="E11" s="370">
        <v>62</v>
      </c>
      <c r="F11" s="633">
        <f t="shared" si="0"/>
        <v>62</v>
      </c>
      <c r="G11" s="132"/>
      <c r="H11" s="44"/>
      <c r="I11" s="1"/>
    </row>
    <row r="12" spans="1:9">
      <c r="A12" s="552" t="s">
        <v>233</v>
      </c>
      <c r="B12" s="553" t="s">
        <v>234</v>
      </c>
      <c r="C12" s="447">
        <v>2007</v>
      </c>
      <c r="D12" s="534" t="s">
        <v>17</v>
      </c>
      <c r="E12" s="245">
        <v>62</v>
      </c>
      <c r="F12" s="289">
        <f t="shared" si="0"/>
        <v>62</v>
      </c>
      <c r="G12" s="632"/>
      <c r="H12" s="44"/>
      <c r="I12" s="1"/>
    </row>
    <row r="13" spans="1:9">
      <c r="A13" s="499" t="s">
        <v>164</v>
      </c>
      <c r="B13" s="944" t="s">
        <v>165</v>
      </c>
      <c r="C13" s="991">
        <v>2010</v>
      </c>
      <c r="D13" s="568" t="s">
        <v>163</v>
      </c>
      <c r="E13" s="245">
        <v>61</v>
      </c>
      <c r="F13" s="290">
        <f t="shared" si="0"/>
        <v>61</v>
      </c>
      <c r="G13" s="132"/>
      <c r="H13" s="44"/>
      <c r="I13" s="1"/>
    </row>
    <row r="14" spans="1:9">
      <c r="A14" s="1149" t="s">
        <v>269</v>
      </c>
      <c r="B14" s="947" t="s">
        <v>239</v>
      </c>
      <c r="C14" s="935">
        <v>2006</v>
      </c>
      <c r="D14" s="559" t="s">
        <v>202</v>
      </c>
      <c r="E14" s="248">
        <v>60</v>
      </c>
      <c r="F14" s="289">
        <f t="shared" si="0"/>
        <v>60</v>
      </c>
      <c r="G14" s="631"/>
      <c r="H14" s="44"/>
      <c r="I14" s="1"/>
    </row>
    <row r="15" spans="1:9">
      <c r="A15" s="825" t="s">
        <v>159</v>
      </c>
      <c r="B15" s="961" t="s">
        <v>160</v>
      </c>
      <c r="C15" s="456">
        <v>2008</v>
      </c>
      <c r="D15" s="481" t="s">
        <v>85</v>
      </c>
      <c r="E15" s="370">
        <v>60</v>
      </c>
      <c r="F15" s="633">
        <f t="shared" si="0"/>
        <v>60</v>
      </c>
      <c r="G15" s="632"/>
      <c r="H15" s="44"/>
      <c r="I15" s="1"/>
    </row>
    <row r="16" spans="1:9">
      <c r="A16" s="630" t="s">
        <v>198</v>
      </c>
      <c r="B16" s="1075" t="s">
        <v>199</v>
      </c>
      <c r="C16" s="447">
        <v>2007</v>
      </c>
      <c r="D16" s="486" t="s">
        <v>29</v>
      </c>
      <c r="E16" s="245">
        <v>60</v>
      </c>
      <c r="F16" s="289">
        <f t="shared" si="0"/>
        <v>60</v>
      </c>
      <c r="G16" s="133"/>
      <c r="H16" s="44"/>
      <c r="I16" s="1"/>
    </row>
    <row r="17" spans="1:10">
      <c r="A17" s="824" t="s">
        <v>247</v>
      </c>
      <c r="B17" s="947" t="s">
        <v>248</v>
      </c>
      <c r="C17" s="931">
        <v>2007</v>
      </c>
      <c r="D17" s="627" t="s">
        <v>185</v>
      </c>
      <c r="E17" s="245">
        <v>60</v>
      </c>
      <c r="F17" s="289">
        <f t="shared" si="0"/>
        <v>60</v>
      </c>
      <c r="G17" s="133"/>
      <c r="H17" s="44"/>
      <c r="I17" s="1"/>
    </row>
    <row r="18" spans="1:10">
      <c r="A18" s="499" t="s">
        <v>214</v>
      </c>
      <c r="B18" s="553" t="s">
        <v>201</v>
      </c>
      <c r="C18" s="932">
        <v>2007</v>
      </c>
      <c r="D18" s="450" t="s">
        <v>170</v>
      </c>
      <c r="E18" s="248">
        <v>58</v>
      </c>
      <c r="F18" s="634">
        <f t="shared" si="0"/>
        <v>58</v>
      </c>
      <c r="G18" s="133"/>
      <c r="H18" s="44"/>
      <c r="I18" s="1"/>
    </row>
    <row r="19" spans="1:10">
      <c r="A19" s="825" t="s">
        <v>171</v>
      </c>
      <c r="B19" s="951" t="s">
        <v>165</v>
      </c>
      <c r="C19" s="509">
        <v>2007</v>
      </c>
      <c r="D19" s="494" t="s">
        <v>85</v>
      </c>
      <c r="E19" s="370">
        <v>58</v>
      </c>
      <c r="F19" s="290">
        <f t="shared" si="0"/>
        <v>58</v>
      </c>
      <c r="G19" s="132"/>
      <c r="H19" s="44"/>
      <c r="I19" s="1"/>
    </row>
    <row r="20" spans="1:10">
      <c r="A20" s="499" t="s">
        <v>256</v>
      </c>
      <c r="B20" s="553" t="s">
        <v>244</v>
      </c>
      <c r="C20" s="447">
        <v>2008</v>
      </c>
      <c r="D20" s="559" t="s">
        <v>230</v>
      </c>
      <c r="E20" s="245">
        <v>58</v>
      </c>
      <c r="F20" s="289">
        <f t="shared" si="0"/>
        <v>58</v>
      </c>
      <c r="G20" s="133"/>
      <c r="H20" s="44"/>
      <c r="I20" s="1"/>
    </row>
    <row r="21" spans="1:10">
      <c r="A21" s="835" t="s">
        <v>188</v>
      </c>
      <c r="B21" s="947" t="s">
        <v>189</v>
      </c>
      <c r="C21" s="936">
        <v>2007</v>
      </c>
      <c r="D21" s="627" t="s">
        <v>80</v>
      </c>
      <c r="E21" s="245">
        <v>58</v>
      </c>
      <c r="F21" s="290">
        <f t="shared" si="0"/>
        <v>58</v>
      </c>
      <c r="G21" s="632"/>
      <c r="H21" s="44"/>
      <c r="I21" s="1"/>
    </row>
    <row r="22" spans="1:10">
      <c r="A22" s="499" t="s">
        <v>193</v>
      </c>
      <c r="B22" s="553" t="s">
        <v>194</v>
      </c>
      <c r="C22" s="447">
        <v>2008</v>
      </c>
      <c r="D22" s="559" t="s">
        <v>195</v>
      </c>
      <c r="E22" s="245">
        <v>58</v>
      </c>
      <c r="F22" s="289">
        <f t="shared" si="0"/>
        <v>58</v>
      </c>
      <c r="G22" s="132"/>
      <c r="H22" s="44"/>
      <c r="I22" s="1"/>
      <c r="J22" s="126"/>
    </row>
    <row r="23" spans="1:10">
      <c r="A23" s="825" t="s">
        <v>166</v>
      </c>
      <c r="B23" s="951" t="s">
        <v>167</v>
      </c>
      <c r="C23" s="456">
        <v>2007</v>
      </c>
      <c r="D23" s="497" t="s">
        <v>29</v>
      </c>
      <c r="E23" s="370">
        <v>57</v>
      </c>
      <c r="F23" s="290">
        <f t="shared" si="0"/>
        <v>57</v>
      </c>
      <c r="G23" s="133"/>
      <c r="H23" s="44"/>
      <c r="I23" s="1"/>
    </row>
    <row r="24" spans="1:10">
      <c r="A24" s="499" t="s">
        <v>220</v>
      </c>
      <c r="B24" s="553" t="s">
        <v>221</v>
      </c>
      <c r="C24" s="932">
        <v>2009</v>
      </c>
      <c r="D24" s="765" t="s">
        <v>35</v>
      </c>
      <c r="E24" s="245">
        <v>57</v>
      </c>
      <c r="F24" s="289">
        <f t="shared" si="0"/>
        <v>57</v>
      </c>
      <c r="G24" s="632"/>
      <c r="H24" s="44"/>
      <c r="I24" s="1"/>
    </row>
    <row r="25" spans="1:10">
      <c r="A25" s="499" t="s">
        <v>226</v>
      </c>
      <c r="B25" s="553" t="s">
        <v>177</v>
      </c>
      <c r="C25" s="447">
        <v>2008</v>
      </c>
      <c r="D25" s="486" t="s">
        <v>178</v>
      </c>
      <c r="E25" s="245">
        <v>56</v>
      </c>
      <c r="F25" s="290">
        <f t="shared" si="0"/>
        <v>56</v>
      </c>
      <c r="G25" s="132"/>
      <c r="H25" s="44"/>
      <c r="I25" s="1"/>
    </row>
    <row r="26" spans="1:10">
      <c r="A26" s="454" t="s">
        <v>252</v>
      </c>
      <c r="B26" s="455" t="s">
        <v>253</v>
      </c>
      <c r="C26" s="482">
        <v>2007</v>
      </c>
      <c r="D26" s="486" t="s">
        <v>29</v>
      </c>
      <c r="E26" s="245">
        <v>56</v>
      </c>
      <c r="F26" s="289">
        <f t="shared" si="0"/>
        <v>56</v>
      </c>
      <c r="G26" s="133"/>
      <c r="H26" s="44"/>
      <c r="I26" s="1"/>
    </row>
    <row r="27" spans="1:10">
      <c r="A27" s="823" t="s">
        <v>227</v>
      </c>
      <c r="B27" s="946" t="s">
        <v>228</v>
      </c>
      <c r="C27" s="1143">
        <v>2009</v>
      </c>
      <c r="D27" s="992" t="s">
        <v>80</v>
      </c>
      <c r="E27" s="370">
        <v>56</v>
      </c>
      <c r="F27" s="290">
        <f t="shared" si="0"/>
        <v>56</v>
      </c>
      <c r="G27" s="132"/>
      <c r="H27" s="44"/>
      <c r="I27" s="1"/>
    </row>
    <row r="28" spans="1:10">
      <c r="A28" s="499" t="s">
        <v>233</v>
      </c>
      <c r="B28" s="553" t="s">
        <v>182</v>
      </c>
      <c r="C28" s="477">
        <v>2007</v>
      </c>
      <c r="D28" s="479" t="s">
        <v>17</v>
      </c>
      <c r="E28" s="245">
        <v>55</v>
      </c>
      <c r="F28" s="294">
        <f t="shared" si="0"/>
        <v>55</v>
      </c>
      <c r="G28" s="632"/>
      <c r="H28" s="44"/>
      <c r="I28" s="1"/>
      <c r="J28" s="126"/>
    </row>
    <row r="29" spans="1:10">
      <c r="A29" s="552" t="s">
        <v>254</v>
      </c>
      <c r="B29" s="986" t="s">
        <v>255</v>
      </c>
      <c r="C29" s="447">
        <v>2009</v>
      </c>
      <c r="D29" s="486" t="s">
        <v>29</v>
      </c>
      <c r="E29" s="245">
        <v>55</v>
      </c>
      <c r="F29" s="289">
        <f t="shared" si="0"/>
        <v>55</v>
      </c>
      <c r="G29" s="133"/>
      <c r="H29" s="44"/>
      <c r="I29" s="1"/>
    </row>
    <row r="30" spans="1:10">
      <c r="A30" s="499" t="s">
        <v>266</v>
      </c>
      <c r="B30" s="553" t="s">
        <v>267</v>
      </c>
      <c r="C30" s="932">
        <v>2009</v>
      </c>
      <c r="D30" s="562" t="s">
        <v>35</v>
      </c>
      <c r="E30" s="245">
        <v>55</v>
      </c>
      <c r="F30" s="634">
        <f t="shared" si="0"/>
        <v>55</v>
      </c>
      <c r="G30" s="133"/>
      <c r="H30" s="44"/>
      <c r="I30" s="1"/>
    </row>
    <row r="31" spans="1:10">
      <c r="A31" s="825" t="s">
        <v>217</v>
      </c>
      <c r="B31" s="951" t="s">
        <v>218</v>
      </c>
      <c r="C31" s="456">
        <v>2009</v>
      </c>
      <c r="D31" s="494" t="s">
        <v>58</v>
      </c>
      <c r="E31" s="370">
        <v>55</v>
      </c>
      <c r="F31" s="290">
        <f t="shared" si="0"/>
        <v>55</v>
      </c>
      <c r="G31" s="132"/>
      <c r="H31" s="44"/>
      <c r="I31" s="1"/>
    </row>
    <row r="32" spans="1:10">
      <c r="A32" s="499" t="s">
        <v>215</v>
      </c>
      <c r="B32" s="553" t="s">
        <v>216</v>
      </c>
      <c r="C32" s="932">
        <v>2007</v>
      </c>
      <c r="D32" s="457" t="s">
        <v>170</v>
      </c>
      <c r="E32" s="248">
        <v>54</v>
      </c>
      <c r="F32" s="289">
        <f t="shared" si="0"/>
        <v>54</v>
      </c>
      <c r="G32" s="133"/>
      <c r="H32" s="44"/>
      <c r="I32" s="1"/>
    </row>
    <row r="33" spans="1:9">
      <c r="A33" s="454" t="s">
        <v>192</v>
      </c>
      <c r="B33" s="455" t="s">
        <v>182</v>
      </c>
      <c r="C33" s="482">
        <v>2007</v>
      </c>
      <c r="D33" s="494" t="s">
        <v>85</v>
      </c>
      <c r="E33" s="245">
        <v>54</v>
      </c>
      <c r="F33" s="289">
        <f t="shared" si="0"/>
        <v>54</v>
      </c>
      <c r="G33" s="132"/>
      <c r="H33" s="44"/>
      <c r="I33" s="1"/>
    </row>
    <row r="34" spans="1:9">
      <c r="A34" s="499" t="s">
        <v>243</v>
      </c>
      <c r="B34" s="553" t="s">
        <v>244</v>
      </c>
      <c r="C34" s="447">
        <v>2009</v>
      </c>
      <c r="D34" s="559" t="s">
        <v>195</v>
      </c>
      <c r="E34" s="245">
        <v>54</v>
      </c>
      <c r="F34" s="634">
        <f t="shared" si="0"/>
        <v>54</v>
      </c>
      <c r="G34" s="632"/>
      <c r="H34" s="44"/>
      <c r="I34" s="1"/>
    </row>
    <row r="35" spans="1:9">
      <c r="A35" s="825" t="s">
        <v>263</v>
      </c>
      <c r="B35" s="951" t="s">
        <v>264</v>
      </c>
      <c r="C35" s="456">
        <v>2010</v>
      </c>
      <c r="D35" s="494" t="s">
        <v>213</v>
      </c>
      <c r="E35" s="370">
        <v>53</v>
      </c>
      <c r="F35" s="290">
        <f t="shared" si="0"/>
        <v>53</v>
      </c>
      <c r="G35" s="133"/>
      <c r="H35" s="44"/>
      <c r="I35" s="1"/>
    </row>
    <row r="36" spans="1:9">
      <c r="A36" s="837" t="s">
        <v>200</v>
      </c>
      <c r="B36" s="987" t="s">
        <v>201</v>
      </c>
      <c r="C36" s="990">
        <v>2007</v>
      </c>
      <c r="D36" s="560" t="s">
        <v>202</v>
      </c>
      <c r="E36" s="248">
        <v>53</v>
      </c>
      <c r="F36" s="289">
        <f t="shared" si="0"/>
        <v>53</v>
      </c>
      <c r="G36" s="132"/>
      <c r="H36" s="44"/>
      <c r="I36" s="1"/>
    </row>
    <row r="37" spans="1:9">
      <c r="A37" s="826" t="s">
        <v>240</v>
      </c>
      <c r="B37" s="989" t="s">
        <v>182</v>
      </c>
      <c r="C37" s="521">
        <v>2010</v>
      </c>
      <c r="D37" s="494" t="s">
        <v>17</v>
      </c>
      <c r="E37" s="245">
        <v>53</v>
      </c>
      <c r="F37" s="290">
        <f t="shared" si="0"/>
        <v>53</v>
      </c>
      <c r="G37" s="632"/>
      <c r="H37" s="44"/>
      <c r="I37" s="1"/>
    </row>
    <row r="38" spans="1:9">
      <c r="A38" s="499" t="s">
        <v>231</v>
      </c>
      <c r="B38" s="553" t="s">
        <v>218</v>
      </c>
      <c r="C38" s="932">
        <v>2007</v>
      </c>
      <c r="D38" s="450" t="s">
        <v>232</v>
      </c>
      <c r="E38" s="245">
        <v>53</v>
      </c>
      <c r="F38" s="289">
        <f t="shared" si="0"/>
        <v>53</v>
      </c>
      <c r="G38" s="133"/>
      <c r="H38" s="44"/>
      <c r="I38" s="1"/>
    </row>
    <row r="39" spans="1:9">
      <c r="A39" s="825" t="s">
        <v>219</v>
      </c>
      <c r="B39" s="961" t="s">
        <v>173</v>
      </c>
      <c r="C39" s="456">
        <v>2008</v>
      </c>
      <c r="D39" s="494" t="s">
        <v>213</v>
      </c>
      <c r="E39" s="370">
        <v>52</v>
      </c>
      <c r="F39" s="290">
        <f t="shared" ref="F39:F65" si="1">E39</f>
        <v>52</v>
      </c>
      <c r="G39" s="132"/>
      <c r="H39" s="44"/>
      <c r="I39" s="1"/>
    </row>
    <row r="40" spans="1:9">
      <c r="A40" s="454" t="s">
        <v>251</v>
      </c>
      <c r="B40" s="844" t="s">
        <v>111</v>
      </c>
      <c r="C40" s="482">
        <v>2010</v>
      </c>
      <c r="D40" s="479" t="s">
        <v>213</v>
      </c>
      <c r="E40" s="245">
        <v>52</v>
      </c>
      <c r="F40" s="294">
        <f t="shared" si="1"/>
        <v>52</v>
      </c>
      <c r="G40" s="632"/>
      <c r="H40" s="44"/>
      <c r="I40" s="1"/>
    </row>
    <row r="41" spans="1:9">
      <c r="A41" s="499" t="s">
        <v>181</v>
      </c>
      <c r="B41" s="500" t="s">
        <v>182</v>
      </c>
      <c r="C41" s="447">
        <v>2009</v>
      </c>
      <c r="D41" s="486" t="s">
        <v>178</v>
      </c>
      <c r="E41" s="245">
        <v>52</v>
      </c>
      <c r="F41" s="289">
        <f t="shared" si="1"/>
        <v>52</v>
      </c>
      <c r="G41" s="133"/>
      <c r="H41" s="44"/>
      <c r="I41" s="1"/>
    </row>
    <row r="42" spans="1:9">
      <c r="A42" s="499" t="s">
        <v>196</v>
      </c>
      <c r="B42" s="553" t="s">
        <v>197</v>
      </c>
      <c r="C42" s="932">
        <v>2009</v>
      </c>
      <c r="D42" s="559" t="s">
        <v>163</v>
      </c>
      <c r="E42" s="245">
        <v>51</v>
      </c>
      <c r="F42" s="634">
        <f t="shared" si="1"/>
        <v>51</v>
      </c>
      <c r="G42" s="133"/>
      <c r="H42" s="44"/>
      <c r="I42" s="1"/>
    </row>
    <row r="43" spans="1:9">
      <c r="A43" s="552" t="s">
        <v>229</v>
      </c>
      <c r="B43" s="584" t="s">
        <v>191</v>
      </c>
      <c r="C43" s="478">
        <v>2008</v>
      </c>
      <c r="D43" s="561" t="s">
        <v>230</v>
      </c>
      <c r="E43" s="254">
        <v>51</v>
      </c>
      <c r="F43" s="290">
        <f t="shared" si="1"/>
        <v>51</v>
      </c>
      <c r="G43" s="132"/>
      <c r="H43" s="44"/>
      <c r="I43" s="1"/>
    </row>
    <row r="44" spans="1:9">
      <c r="A44" s="824" t="s">
        <v>222</v>
      </c>
      <c r="B44" s="947" t="s">
        <v>223</v>
      </c>
      <c r="C44" s="932">
        <v>2008</v>
      </c>
      <c r="D44" s="747" t="s">
        <v>185</v>
      </c>
      <c r="E44" s="245">
        <v>51</v>
      </c>
      <c r="F44" s="289">
        <f t="shared" si="1"/>
        <v>51</v>
      </c>
      <c r="G44" s="133"/>
      <c r="H44" s="44"/>
      <c r="I44" s="1"/>
    </row>
    <row r="45" spans="1:9">
      <c r="A45" s="454" t="s">
        <v>211</v>
      </c>
      <c r="B45" s="455" t="s">
        <v>212</v>
      </c>
      <c r="C45" s="482">
        <v>2008</v>
      </c>
      <c r="D45" s="479" t="s">
        <v>213</v>
      </c>
      <c r="E45" s="245">
        <v>50</v>
      </c>
      <c r="F45" s="289">
        <f t="shared" si="1"/>
        <v>50</v>
      </c>
      <c r="G45" s="632"/>
      <c r="H45" s="44"/>
      <c r="I45" s="1"/>
    </row>
    <row r="46" spans="1:9">
      <c r="A46" s="499" t="s">
        <v>236</v>
      </c>
      <c r="B46" s="553" t="s">
        <v>237</v>
      </c>
      <c r="C46" s="447">
        <v>2009</v>
      </c>
      <c r="D46" s="559" t="s">
        <v>230</v>
      </c>
      <c r="E46" s="245">
        <v>50</v>
      </c>
      <c r="F46" s="289">
        <f t="shared" si="1"/>
        <v>50</v>
      </c>
      <c r="G46" s="132"/>
      <c r="H46" s="44"/>
      <c r="I46" s="1"/>
    </row>
    <row r="47" spans="1:9">
      <c r="A47" s="552" t="s">
        <v>241</v>
      </c>
      <c r="B47" s="584" t="s">
        <v>242</v>
      </c>
      <c r="C47" s="1001">
        <v>2010</v>
      </c>
      <c r="D47" s="566" t="s">
        <v>35</v>
      </c>
      <c r="E47" s="370">
        <v>50</v>
      </c>
      <c r="F47" s="290">
        <f t="shared" si="1"/>
        <v>50</v>
      </c>
      <c r="G47" s="133"/>
      <c r="H47" s="44"/>
      <c r="I47" s="1"/>
    </row>
    <row r="48" spans="1:9">
      <c r="A48" s="824" t="s">
        <v>249</v>
      </c>
      <c r="B48" s="947" t="s">
        <v>250</v>
      </c>
      <c r="C48" s="935">
        <v>2009</v>
      </c>
      <c r="D48" s="568" t="s">
        <v>202</v>
      </c>
      <c r="E48" s="250">
        <v>49</v>
      </c>
      <c r="F48" s="294">
        <f t="shared" si="1"/>
        <v>49</v>
      </c>
      <c r="G48" s="632"/>
      <c r="H48" s="44"/>
      <c r="I48" s="1"/>
    </row>
    <row r="49" spans="1:9">
      <c r="A49" s="499" t="s">
        <v>245</v>
      </c>
      <c r="B49" s="553" t="s">
        <v>246</v>
      </c>
      <c r="C49" s="447">
        <v>2010</v>
      </c>
      <c r="D49" s="559" t="s">
        <v>230</v>
      </c>
      <c r="E49" s="245">
        <v>49</v>
      </c>
      <c r="F49" s="289">
        <f t="shared" si="1"/>
        <v>49</v>
      </c>
      <c r="G49" s="132"/>
      <c r="H49" s="44"/>
      <c r="I49" s="1"/>
    </row>
    <row r="50" spans="1:9">
      <c r="A50" s="824" t="s">
        <v>183</v>
      </c>
      <c r="B50" s="947" t="s">
        <v>184</v>
      </c>
      <c r="C50" s="932">
        <v>2006</v>
      </c>
      <c r="D50" s="627" t="s">
        <v>185</v>
      </c>
      <c r="E50" s="245">
        <v>49</v>
      </c>
      <c r="F50" s="634">
        <f t="shared" si="1"/>
        <v>49</v>
      </c>
      <c r="G50" s="133"/>
      <c r="H50" s="44"/>
      <c r="I50" s="1"/>
    </row>
    <row r="51" spans="1:9">
      <c r="A51" s="823" t="s">
        <v>205</v>
      </c>
      <c r="B51" s="946" t="s">
        <v>206</v>
      </c>
      <c r="C51" s="1143">
        <v>2008</v>
      </c>
      <c r="D51" s="748" t="s">
        <v>80</v>
      </c>
      <c r="E51" s="370">
        <v>49</v>
      </c>
      <c r="F51" s="290">
        <f t="shared" si="1"/>
        <v>49</v>
      </c>
      <c r="G51" s="132"/>
      <c r="H51" s="44"/>
      <c r="I51" s="1"/>
    </row>
    <row r="52" spans="1:9">
      <c r="A52" s="454" t="s">
        <v>179</v>
      </c>
      <c r="B52" s="455" t="s">
        <v>180</v>
      </c>
      <c r="C52" s="482">
        <v>2007</v>
      </c>
      <c r="D52" s="534" t="s">
        <v>85</v>
      </c>
      <c r="E52" s="245">
        <v>48</v>
      </c>
      <c r="F52" s="294">
        <f t="shared" si="1"/>
        <v>48</v>
      </c>
      <c r="G52" s="632"/>
      <c r="H52" s="44"/>
      <c r="I52" s="1"/>
    </row>
    <row r="53" spans="1:9">
      <c r="A53" s="499" t="s">
        <v>261</v>
      </c>
      <c r="B53" s="553" t="s">
        <v>262</v>
      </c>
      <c r="C53" s="932">
        <v>2008</v>
      </c>
      <c r="D53" s="450" t="s">
        <v>232</v>
      </c>
      <c r="E53" s="245">
        <v>48</v>
      </c>
      <c r="F53" s="289">
        <f t="shared" si="1"/>
        <v>48</v>
      </c>
      <c r="G53" s="133"/>
      <c r="H53" s="44"/>
      <c r="I53" s="1"/>
    </row>
    <row r="54" spans="1:9">
      <c r="A54" s="499" t="s">
        <v>258</v>
      </c>
      <c r="B54" s="553" t="s">
        <v>162</v>
      </c>
      <c r="C54" s="932">
        <v>2008</v>
      </c>
      <c r="D54" s="450" t="s">
        <v>232</v>
      </c>
      <c r="E54" s="245">
        <v>48</v>
      </c>
      <c r="F54" s="293">
        <f t="shared" si="1"/>
        <v>48</v>
      </c>
      <c r="G54" s="132"/>
      <c r="H54" s="44"/>
      <c r="I54" s="1"/>
    </row>
    <row r="55" spans="1:9">
      <c r="A55" s="630" t="s">
        <v>209</v>
      </c>
      <c r="B55" s="944" t="s">
        <v>210</v>
      </c>
      <c r="C55" s="478">
        <v>2009</v>
      </c>
      <c r="D55" s="560" t="s">
        <v>195</v>
      </c>
      <c r="E55" s="254">
        <v>47</v>
      </c>
      <c r="F55" s="293">
        <f t="shared" si="1"/>
        <v>47</v>
      </c>
      <c r="G55" s="632"/>
      <c r="H55" s="45"/>
      <c r="I55" s="1"/>
    </row>
    <row r="56" spans="1:9">
      <c r="A56" s="499" t="s">
        <v>249</v>
      </c>
      <c r="B56" s="553" t="s">
        <v>184</v>
      </c>
      <c r="C56" s="1001">
        <v>2008</v>
      </c>
      <c r="D56" s="561" t="s">
        <v>163</v>
      </c>
      <c r="E56" s="245">
        <v>46</v>
      </c>
      <c r="F56" s="294">
        <f t="shared" si="1"/>
        <v>46</v>
      </c>
      <c r="G56" s="133"/>
      <c r="H56" s="45"/>
      <c r="I56" s="1"/>
    </row>
    <row r="57" spans="1:9">
      <c r="A57" s="454" t="s">
        <v>207</v>
      </c>
      <c r="B57" s="455" t="s">
        <v>208</v>
      </c>
      <c r="C57" s="482">
        <v>2008</v>
      </c>
      <c r="D57" s="479" t="s">
        <v>58</v>
      </c>
      <c r="E57" s="245">
        <v>46</v>
      </c>
      <c r="F57" s="294">
        <f t="shared" si="1"/>
        <v>46</v>
      </c>
      <c r="G57" s="132"/>
      <c r="H57" s="45"/>
      <c r="I57" s="1"/>
    </row>
    <row r="58" spans="1:9">
      <c r="A58" s="499" t="s">
        <v>224</v>
      </c>
      <c r="B58" s="553" t="s">
        <v>225</v>
      </c>
      <c r="C58" s="932">
        <v>2006</v>
      </c>
      <c r="D58" s="450" t="s">
        <v>170</v>
      </c>
      <c r="E58" s="248">
        <v>45</v>
      </c>
      <c r="F58" s="289">
        <f t="shared" si="1"/>
        <v>45</v>
      </c>
      <c r="G58" s="632"/>
      <c r="H58" s="45"/>
      <c r="I58" s="1"/>
    </row>
    <row r="59" spans="1:9">
      <c r="A59" s="552" t="s">
        <v>174</v>
      </c>
      <c r="B59" s="584" t="s">
        <v>175</v>
      </c>
      <c r="C59" s="1001">
        <v>2008</v>
      </c>
      <c r="D59" s="566" t="s">
        <v>35</v>
      </c>
      <c r="E59" s="254">
        <v>43</v>
      </c>
      <c r="F59" s="633">
        <f t="shared" si="1"/>
        <v>43</v>
      </c>
      <c r="G59" s="133"/>
      <c r="H59" s="45"/>
      <c r="I59" s="1"/>
    </row>
    <row r="60" spans="1:9">
      <c r="A60" s="499" t="s">
        <v>172</v>
      </c>
      <c r="B60" s="553" t="s">
        <v>173</v>
      </c>
      <c r="C60" s="447">
        <v>2007</v>
      </c>
      <c r="D60" s="479" t="s">
        <v>17</v>
      </c>
      <c r="E60" s="245">
        <v>42</v>
      </c>
      <c r="F60" s="289">
        <f t="shared" si="1"/>
        <v>42</v>
      </c>
      <c r="G60" s="132"/>
      <c r="H60" s="45"/>
      <c r="I60" s="1"/>
    </row>
    <row r="61" spans="1:9">
      <c r="A61" s="499" t="s">
        <v>235</v>
      </c>
      <c r="B61" s="553" t="s">
        <v>177</v>
      </c>
      <c r="C61" s="447">
        <v>2008</v>
      </c>
      <c r="D61" s="559" t="s">
        <v>195</v>
      </c>
      <c r="E61" s="245">
        <v>42</v>
      </c>
      <c r="F61" s="289">
        <f t="shared" si="1"/>
        <v>42</v>
      </c>
      <c r="G61" s="632"/>
      <c r="H61" s="45"/>
      <c r="I61" s="1"/>
    </row>
    <row r="62" spans="1:9">
      <c r="A62" s="824" t="s">
        <v>203</v>
      </c>
      <c r="B62" s="947" t="s">
        <v>204</v>
      </c>
      <c r="C62" s="935">
        <v>2007</v>
      </c>
      <c r="D62" s="559" t="s">
        <v>202</v>
      </c>
      <c r="E62" s="248">
        <v>41</v>
      </c>
      <c r="F62" s="634">
        <f t="shared" si="1"/>
        <v>41</v>
      </c>
      <c r="G62" s="133"/>
      <c r="H62" s="45"/>
      <c r="I62" s="1"/>
    </row>
    <row r="63" spans="1:9">
      <c r="A63" s="823" t="s">
        <v>257</v>
      </c>
      <c r="B63" s="946" t="s">
        <v>201</v>
      </c>
      <c r="C63" s="1143">
        <v>2008</v>
      </c>
      <c r="D63" s="992" t="s">
        <v>80</v>
      </c>
      <c r="E63" s="254">
        <v>41</v>
      </c>
      <c r="F63" s="289">
        <f t="shared" si="1"/>
        <v>41</v>
      </c>
      <c r="G63" s="132"/>
      <c r="H63" s="45"/>
      <c r="I63" s="1"/>
    </row>
    <row r="64" spans="1:9">
      <c r="A64" s="824" t="s">
        <v>259</v>
      </c>
      <c r="B64" s="947" t="s">
        <v>260</v>
      </c>
      <c r="C64" s="931">
        <v>2009</v>
      </c>
      <c r="D64" s="627" t="s">
        <v>185</v>
      </c>
      <c r="E64" s="245">
        <v>37</v>
      </c>
      <c r="F64" s="289">
        <f t="shared" si="1"/>
        <v>37</v>
      </c>
      <c r="G64" s="632"/>
      <c r="H64" s="45"/>
      <c r="I64" s="1"/>
    </row>
    <row r="65" spans="1:9">
      <c r="A65" s="552" t="s">
        <v>265</v>
      </c>
      <c r="B65" s="584" t="s">
        <v>182</v>
      </c>
      <c r="C65" s="932">
        <v>2009</v>
      </c>
      <c r="D65" s="450" t="s">
        <v>232</v>
      </c>
      <c r="E65" s="245">
        <v>35</v>
      </c>
      <c r="F65" s="289">
        <f t="shared" si="1"/>
        <v>35</v>
      </c>
      <c r="G65" s="133"/>
      <c r="H65" s="45"/>
      <c r="I65" s="1"/>
    </row>
    <row r="66" spans="1:9">
      <c r="A66" s="442"/>
      <c r="B66" s="443"/>
      <c r="C66" s="482"/>
      <c r="D66" s="479"/>
      <c r="E66" s="245"/>
      <c r="F66" s="289">
        <f t="shared" ref="F66:F70" si="2">E66</f>
        <v>0</v>
      </c>
      <c r="G66" s="632"/>
      <c r="H66" s="45"/>
      <c r="I66" s="1"/>
    </row>
    <row r="67" spans="1:9">
      <c r="A67" s="468"/>
      <c r="B67" s="484"/>
      <c r="C67" s="478"/>
      <c r="D67" s="566"/>
      <c r="E67" s="370"/>
      <c r="F67" s="290">
        <f t="shared" si="2"/>
        <v>0</v>
      </c>
      <c r="G67" s="132"/>
      <c r="H67" s="45"/>
      <c r="I67" s="1"/>
    </row>
    <row r="68" spans="1:9" ht="15.75" thickBot="1">
      <c r="A68" s="616"/>
      <c r="B68" s="490"/>
      <c r="C68" s="447"/>
      <c r="D68" s="562"/>
      <c r="E68" s="245"/>
      <c r="F68" s="294">
        <f t="shared" si="2"/>
        <v>0</v>
      </c>
      <c r="G68" s="187"/>
      <c r="H68" s="44"/>
      <c r="I68" s="189"/>
    </row>
    <row r="69" spans="1:9" ht="15.75" thickTop="1">
      <c r="A69" s="442"/>
      <c r="B69" s="469"/>
      <c r="C69" s="482"/>
      <c r="D69" s="481"/>
      <c r="E69" s="245"/>
      <c r="F69" s="289">
        <f t="shared" si="2"/>
        <v>0</v>
      </c>
      <c r="G69" s="26"/>
    </row>
    <row r="70" spans="1:9" ht="15.75" thickBot="1">
      <c r="A70" s="493"/>
      <c r="B70" s="443"/>
      <c r="C70" s="482"/>
      <c r="D70" s="479"/>
      <c r="E70" s="245"/>
      <c r="F70" s="633">
        <f t="shared" si="2"/>
        <v>0</v>
      </c>
    </row>
  </sheetData>
  <sortState xmlns:xlrd2="http://schemas.microsoft.com/office/spreadsheetml/2017/richdata2" ref="A7:H8">
    <sortCondition ref="H7:H8"/>
  </sortState>
  <mergeCells count="3">
    <mergeCell ref="A4:G4"/>
    <mergeCell ref="E2:G2"/>
    <mergeCell ref="A1:I1"/>
  </mergeCells>
  <phoneticPr fontId="74" type="noConversion"/>
  <pageMargins left="0.70866141732283472" right="0.70866141732283472" top="0.78740157480314965" bottom="0.78740157480314965" header="0.31496062992125984" footer="0.31496062992125984"/>
  <pageSetup paperSize="9" scale="71" orientation="portrait" horizontalDpi="4294967293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X192"/>
  <sheetViews>
    <sheetView topLeftCell="A38" zoomScaleNormal="100" workbookViewId="0">
      <selection activeCell="W67" sqref="W67"/>
    </sheetView>
  </sheetViews>
  <sheetFormatPr defaultColWidth="9.140625" defaultRowHeight="15"/>
  <cols>
    <col min="1" max="1" width="13.42578125" style="47" customWidth="1"/>
    <col min="2" max="2" width="13" style="47" customWidth="1"/>
    <col min="3" max="3" width="8.28515625" style="47" customWidth="1"/>
    <col min="4" max="4" width="33" style="47" customWidth="1"/>
    <col min="5" max="5" width="5.42578125" style="47" customWidth="1"/>
    <col min="6" max="6" width="5.28515625" style="47" customWidth="1"/>
    <col min="7" max="13" width="5" style="47" customWidth="1"/>
    <col min="14" max="14" width="5.85546875" style="47" customWidth="1"/>
    <col min="15" max="17" width="5" style="47" customWidth="1"/>
    <col min="18" max="19" width="8.5703125" style="47" customWidth="1"/>
    <col min="20" max="20" width="9.85546875" style="47" customWidth="1"/>
    <col min="21" max="21" width="8.5703125" style="47" customWidth="1"/>
    <col min="22" max="22" width="5.7109375" style="47" customWidth="1"/>
    <col min="23" max="16384" width="9.140625" style="47"/>
  </cols>
  <sheetData>
    <row r="1" spans="1:24" ht="15" customHeight="1">
      <c r="A1" s="1240" t="s">
        <v>155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  <c r="S1" s="1240"/>
      <c r="T1" s="1240"/>
      <c r="U1" s="1240"/>
    </row>
    <row r="2" spans="1:24" ht="15" customHeight="1">
      <c r="A2" s="1240"/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40"/>
      <c r="U2" s="1240"/>
    </row>
    <row r="3" spans="1:24">
      <c r="A3" s="1241" t="s">
        <v>273</v>
      </c>
      <c r="B3" s="1242"/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1242"/>
      <c r="S3" s="1242"/>
      <c r="T3" s="1242"/>
      <c r="U3" s="1242"/>
    </row>
    <row r="4" spans="1:24">
      <c r="A4" s="1242" t="s">
        <v>274</v>
      </c>
      <c r="B4" s="1242"/>
      <c r="C4" s="1242"/>
      <c r="D4" s="1242"/>
      <c r="E4" s="1242"/>
      <c r="F4" s="1242"/>
      <c r="G4" s="1242"/>
      <c r="H4" s="1242"/>
      <c r="I4" s="1242"/>
      <c r="J4" s="1242"/>
      <c r="K4" s="1242"/>
      <c r="L4" s="1242"/>
      <c r="M4" s="1242"/>
      <c r="N4" s="1242"/>
      <c r="O4" s="1242"/>
      <c r="P4" s="1242"/>
      <c r="Q4" s="1242"/>
      <c r="R4" s="1242"/>
      <c r="S4" s="1242"/>
      <c r="T4" s="1242"/>
      <c r="U4" s="1242"/>
    </row>
    <row r="5" spans="1:24">
      <c r="A5" s="1241" t="s">
        <v>275</v>
      </c>
      <c r="B5" s="1242"/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  <c r="S5" s="1242"/>
      <c r="T5" s="1242"/>
      <c r="U5" s="1242"/>
    </row>
    <row r="6" spans="1:24" ht="15.75" thickBot="1">
      <c r="I6" s="47">
        <v>730</v>
      </c>
      <c r="M6" s="47">
        <v>997</v>
      </c>
      <c r="V6" s="73"/>
    </row>
    <row r="7" spans="1:24" ht="15.75" thickBot="1">
      <c r="A7" s="203" t="s">
        <v>4</v>
      </c>
      <c r="B7" s="72" t="s">
        <v>5</v>
      </c>
      <c r="C7" s="72" t="s">
        <v>135</v>
      </c>
      <c r="D7" s="263" t="s">
        <v>7</v>
      </c>
      <c r="E7" s="262"/>
      <c r="F7" s="1266" t="s">
        <v>276</v>
      </c>
      <c r="G7" s="1266"/>
      <c r="H7" s="266"/>
      <c r="I7" s="516"/>
      <c r="J7" s="1267" t="s">
        <v>137</v>
      </c>
      <c r="K7" s="1267"/>
      <c r="L7" s="517"/>
      <c r="M7" s="516"/>
      <c r="N7" s="1267" t="s">
        <v>277</v>
      </c>
      <c r="O7" s="1267"/>
      <c r="P7" s="1268" t="s">
        <v>278</v>
      </c>
      <c r="Q7" s="1269"/>
      <c r="R7" s="269" t="s">
        <v>140</v>
      </c>
      <c r="S7" s="216" t="s">
        <v>10</v>
      </c>
      <c r="T7" s="68" t="s">
        <v>141</v>
      </c>
      <c r="U7" s="1247" t="s">
        <v>279</v>
      </c>
      <c r="V7" s="1270" t="s">
        <v>143</v>
      </c>
    </row>
    <row r="8" spans="1:24" ht="15.75" thickBot="1">
      <c r="A8" s="204"/>
      <c r="B8" s="834"/>
      <c r="C8" s="67"/>
      <c r="D8" s="264"/>
      <c r="E8" s="265" t="s">
        <v>144</v>
      </c>
      <c r="F8" s="65" t="s">
        <v>144</v>
      </c>
      <c r="G8" s="271" t="s">
        <v>145</v>
      </c>
      <c r="H8" s="267" t="s">
        <v>144</v>
      </c>
      <c r="I8" s="65" t="s">
        <v>144</v>
      </c>
      <c r="J8" s="64" t="s">
        <v>144</v>
      </c>
      <c r="K8" s="272" t="s">
        <v>145</v>
      </c>
      <c r="L8" s="268" t="s">
        <v>144</v>
      </c>
      <c r="M8" s="64" t="s">
        <v>144</v>
      </c>
      <c r="N8" s="64" t="s">
        <v>144</v>
      </c>
      <c r="O8" s="273" t="s">
        <v>145</v>
      </c>
      <c r="P8" s="268" t="s">
        <v>144</v>
      </c>
      <c r="Q8" s="272" t="s">
        <v>145</v>
      </c>
      <c r="R8" s="270" t="s">
        <v>146</v>
      </c>
      <c r="S8" s="217" t="s">
        <v>146</v>
      </c>
      <c r="T8" s="61" t="s">
        <v>147</v>
      </c>
      <c r="U8" s="1247"/>
      <c r="V8" s="1271"/>
    </row>
    <row r="9" spans="1:24" ht="15" customHeight="1" thickBot="1">
      <c r="A9" s="827" t="s">
        <v>219</v>
      </c>
      <c r="B9" s="942" t="s">
        <v>173</v>
      </c>
      <c r="C9" s="491">
        <v>2008</v>
      </c>
      <c r="D9" s="564" t="s">
        <v>213</v>
      </c>
      <c r="E9" s="315">
        <v>4.33</v>
      </c>
      <c r="F9" s="333">
        <v>5.75</v>
      </c>
      <c r="G9" s="502">
        <f t="shared" ref="G9:G72" si="0">IF(MIN(E9:F9)&gt;10,0,(10.1-CEILING(MIN(E9:F9),0.1))*10)</f>
        <v>56.999999999999993</v>
      </c>
      <c r="H9" s="218">
        <v>643</v>
      </c>
      <c r="I9" s="218">
        <v>653</v>
      </c>
      <c r="J9" s="231">
        <v>663</v>
      </c>
      <c r="K9" s="282">
        <v>41</v>
      </c>
      <c r="L9" s="218">
        <v>807</v>
      </c>
      <c r="M9" s="211">
        <v>768</v>
      </c>
      <c r="N9" s="239">
        <v>699</v>
      </c>
      <c r="O9" s="279">
        <v>30</v>
      </c>
      <c r="P9" s="244">
        <v>52</v>
      </c>
      <c r="Q9" s="288">
        <f t="shared" ref="Q9:Q60" si="1">P9</f>
        <v>52</v>
      </c>
      <c r="R9" s="184">
        <f t="shared" ref="R9:R40" si="2">(G9+K9+O9+Q9)</f>
        <v>180</v>
      </c>
      <c r="S9" s="112">
        <f>RANK(R9,$R$9:$R$68)</f>
        <v>44</v>
      </c>
      <c r="T9" s="1263">
        <f>(R9+R10+R11+R12)</f>
        <v>683</v>
      </c>
      <c r="U9" s="1264">
        <f>(R9+R10+R11+R12)-MIN(R9,R10,R11,R12)</f>
        <v>520</v>
      </c>
      <c r="V9" s="1260">
        <f>RANK(U9,$U$9:$U$68)</f>
        <v>15</v>
      </c>
      <c r="X9" s="174"/>
    </row>
    <row r="10" spans="1:24" ht="15" customHeight="1" thickBot="1">
      <c r="A10" s="454" t="s">
        <v>211</v>
      </c>
      <c r="B10" s="455" t="s">
        <v>212</v>
      </c>
      <c r="C10" s="482">
        <v>2008</v>
      </c>
      <c r="D10" s="479" t="s">
        <v>213</v>
      </c>
      <c r="E10" s="316">
        <v>4.51</v>
      </c>
      <c r="F10" s="527">
        <v>4.2</v>
      </c>
      <c r="G10" s="502">
        <f t="shared" si="0"/>
        <v>58.999999999999993</v>
      </c>
      <c r="H10" s="219">
        <v>620</v>
      </c>
      <c r="I10" s="219">
        <v>640</v>
      </c>
      <c r="J10" s="176"/>
      <c r="K10" s="282">
        <v>43</v>
      </c>
      <c r="L10" s="219">
        <v>655</v>
      </c>
      <c r="M10" s="212"/>
      <c r="N10" s="155">
        <v>539</v>
      </c>
      <c r="O10" s="280">
        <v>15</v>
      </c>
      <c r="P10" s="245">
        <v>50</v>
      </c>
      <c r="Q10" s="289">
        <f t="shared" si="1"/>
        <v>50</v>
      </c>
      <c r="R10" s="184">
        <f t="shared" si="2"/>
        <v>167</v>
      </c>
      <c r="S10" s="112">
        <f t="shared" ref="S10:S68" si="3">RANK(R10,$R$9:$R$68)</f>
        <v>51</v>
      </c>
      <c r="T10" s="1263"/>
      <c r="U10" s="1265"/>
      <c r="V10" s="1261"/>
      <c r="X10" s="174"/>
    </row>
    <row r="11" spans="1:24" ht="15" customHeight="1" thickBot="1">
      <c r="A11" s="454" t="s">
        <v>263</v>
      </c>
      <c r="B11" s="455" t="s">
        <v>264</v>
      </c>
      <c r="C11" s="509">
        <v>2010</v>
      </c>
      <c r="D11" s="479" t="s">
        <v>213</v>
      </c>
      <c r="E11" s="317">
        <v>6.81</v>
      </c>
      <c r="F11" s="527">
        <v>6.99</v>
      </c>
      <c r="G11" s="502">
        <f t="shared" si="0"/>
        <v>31.999999999999993</v>
      </c>
      <c r="H11" s="219">
        <v>704</v>
      </c>
      <c r="I11" s="219">
        <v>713</v>
      </c>
      <c r="J11" s="176">
        <v>723</v>
      </c>
      <c r="K11" s="282">
        <v>59</v>
      </c>
      <c r="L11" s="219">
        <v>690</v>
      </c>
      <c r="M11" s="212"/>
      <c r="N11" s="155"/>
      <c r="O11" s="277">
        <v>19</v>
      </c>
      <c r="P11" s="245">
        <v>53</v>
      </c>
      <c r="Q11" s="290">
        <f t="shared" si="1"/>
        <v>53</v>
      </c>
      <c r="R11" s="184">
        <f t="shared" si="2"/>
        <v>163</v>
      </c>
      <c r="S11" s="112">
        <f t="shared" si="3"/>
        <v>55</v>
      </c>
      <c r="T11" s="1263"/>
      <c r="U11" s="1265"/>
      <c r="V11" s="1261"/>
      <c r="X11" s="174"/>
    </row>
    <row r="12" spans="1:24" ht="15" customHeight="1" thickBot="1">
      <c r="A12" s="766" t="s">
        <v>251</v>
      </c>
      <c r="B12" s="943" t="s">
        <v>111</v>
      </c>
      <c r="C12" s="492">
        <v>2010</v>
      </c>
      <c r="D12" s="479" t="s">
        <v>213</v>
      </c>
      <c r="E12" s="318">
        <v>5.41</v>
      </c>
      <c r="F12" s="526">
        <v>7</v>
      </c>
      <c r="G12" s="502">
        <f t="shared" si="0"/>
        <v>46</v>
      </c>
      <c r="H12" s="220">
        <v>648</v>
      </c>
      <c r="I12" s="220">
        <v>673</v>
      </c>
      <c r="J12" s="232">
        <v>685</v>
      </c>
      <c r="K12" s="283">
        <v>51</v>
      </c>
      <c r="L12" s="220">
        <v>747</v>
      </c>
      <c r="M12" s="213"/>
      <c r="N12" s="240">
        <v>674</v>
      </c>
      <c r="O12" s="278">
        <v>24</v>
      </c>
      <c r="P12" s="246">
        <v>52</v>
      </c>
      <c r="Q12" s="291">
        <f t="shared" si="1"/>
        <v>52</v>
      </c>
      <c r="R12" s="184">
        <f t="shared" si="2"/>
        <v>173</v>
      </c>
      <c r="S12" s="112">
        <f t="shared" si="3"/>
        <v>48</v>
      </c>
      <c r="T12" s="1263"/>
      <c r="U12" s="1265"/>
      <c r="V12" s="1262"/>
      <c r="X12" s="174"/>
    </row>
    <row r="13" spans="1:24" ht="15.75" customHeight="1" thickBot="1">
      <c r="A13" s="498" t="s">
        <v>176</v>
      </c>
      <c r="B13" s="944" t="s">
        <v>177</v>
      </c>
      <c r="C13" s="477">
        <v>2006</v>
      </c>
      <c r="D13" s="740" t="s">
        <v>178</v>
      </c>
      <c r="E13" s="319">
        <v>3.56</v>
      </c>
      <c r="F13" s="228">
        <v>3.45</v>
      </c>
      <c r="G13" s="502">
        <f t="shared" si="0"/>
        <v>66</v>
      </c>
      <c r="H13" s="218">
        <v>722</v>
      </c>
      <c r="I13" s="218">
        <v>762</v>
      </c>
      <c r="J13" s="231">
        <v>737</v>
      </c>
      <c r="K13" s="281">
        <v>67</v>
      </c>
      <c r="L13" s="218">
        <v>1015</v>
      </c>
      <c r="M13" s="218">
        <v>1165</v>
      </c>
      <c r="N13" s="231">
        <v>1205</v>
      </c>
      <c r="O13" s="281">
        <v>70</v>
      </c>
      <c r="P13" s="244">
        <v>65</v>
      </c>
      <c r="Q13" s="292">
        <f t="shared" si="1"/>
        <v>65</v>
      </c>
      <c r="R13" s="184">
        <f t="shared" si="2"/>
        <v>268</v>
      </c>
      <c r="S13" s="1076">
        <f t="shared" si="3"/>
        <v>1</v>
      </c>
      <c r="T13" s="1263">
        <f>(R13+R14+R15+R16)</f>
        <v>936</v>
      </c>
      <c r="U13" s="1264">
        <f>(R13+R14+R15+R16)-MIN(R13,R14,R15,R16)</f>
        <v>727</v>
      </c>
      <c r="V13" s="1260">
        <f t="shared" ref="V13" si="4">RANK(U13,$U$9:$U$68)</f>
        <v>1</v>
      </c>
      <c r="X13" s="174"/>
    </row>
    <row r="14" spans="1:24" ht="15.75" customHeight="1" thickBot="1">
      <c r="A14" s="552" t="s">
        <v>186</v>
      </c>
      <c r="B14" s="553" t="s">
        <v>187</v>
      </c>
      <c r="C14" s="447">
        <v>2006</v>
      </c>
      <c r="D14" s="556" t="s">
        <v>178</v>
      </c>
      <c r="E14" s="319">
        <v>3.7</v>
      </c>
      <c r="F14" s="529">
        <v>3.77</v>
      </c>
      <c r="G14" s="502">
        <f t="shared" si="0"/>
        <v>63.999999999999993</v>
      </c>
      <c r="H14" s="219">
        <v>734</v>
      </c>
      <c r="I14" s="219"/>
      <c r="J14" s="176">
        <v>738</v>
      </c>
      <c r="K14" s="283">
        <v>61</v>
      </c>
      <c r="L14" s="219">
        <v>888</v>
      </c>
      <c r="M14" s="219">
        <v>960</v>
      </c>
      <c r="N14" s="176">
        <v>948</v>
      </c>
      <c r="O14" s="283">
        <v>46</v>
      </c>
      <c r="P14" s="245">
        <v>68</v>
      </c>
      <c r="Q14" s="289">
        <f t="shared" si="1"/>
        <v>68</v>
      </c>
      <c r="R14" s="184">
        <f t="shared" si="2"/>
        <v>239</v>
      </c>
      <c r="S14" s="112">
        <f t="shared" si="3"/>
        <v>7</v>
      </c>
      <c r="T14" s="1263"/>
      <c r="U14" s="1265"/>
      <c r="V14" s="1261"/>
      <c r="W14" s="75"/>
      <c r="X14" s="174"/>
    </row>
    <row r="15" spans="1:24" ht="15.75" customHeight="1" thickBot="1">
      <c r="A15" s="499" t="s">
        <v>181</v>
      </c>
      <c r="B15" s="944" t="s">
        <v>182</v>
      </c>
      <c r="C15" s="489">
        <v>2009</v>
      </c>
      <c r="D15" s="556" t="s">
        <v>178</v>
      </c>
      <c r="E15" s="319">
        <v>3.54</v>
      </c>
      <c r="F15" s="229">
        <v>3.57</v>
      </c>
      <c r="G15" s="502">
        <f t="shared" si="0"/>
        <v>65</v>
      </c>
      <c r="H15" s="219">
        <v>676</v>
      </c>
      <c r="I15" s="219">
        <v>620</v>
      </c>
      <c r="J15" s="176">
        <v>717</v>
      </c>
      <c r="K15" s="284">
        <v>57</v>
      </c>
      <c r="L15" s="219">
        <v>845</v>
      </c>
      <c r="M15" s="219">
        <v>868</v>
      </c>
      <c r="N15" s="176">
        <v>962</v>
      </c>
      <c r="O15" s="284">
        <v>46</v>
      </c>
      <c r="P15" s="245">
        <v>52</v>
      </c>
      <c r="Q15" s="290">
        <f t="shared" si="1"/>
        <v>52</v>
      </c>
      <c r="R15" s="184">
        <f t="shared" si="2"/>
        <v>220</v>
      </c>
      <c r="S15" s="112">
        <f t="shared" si="3"/>
        <v>19</v>
      </c>
      <c r="T15" s="1263"/>
      <c r="U15" s="1265"/>
      <c r="V15" s="1261"/>
      <c r="X15" s="174"/>
    </row>
    <row r="16" spans="1:24" ht="15.75" customHeight="1" thickBot="1">
      <c r="A16" s="819" t="s">
        <v>226</v>
      </c>
      <c r="B16" s="945" t="s">
        <v>177</v>
      </c>
      <c r="C16" s="472">
        <v>2008</v>
      </c>
      <c r="D16" s="741" t="s">
        <v>178</v>
      </c>
      <c r="E16" s="320">
        <v>4.59</v>
      </c>
      <c r="F16" s="528">
        <v>4.43</v>
      </c>
      <c r="G16" s="502">
        <f t="shared" si="0"/>
        <v>56</v>
      </c>
      <c r="H16" s="220">
        <v>677</v>
      </c>
      <c r="I16" s="220">
        <v>688</v>
      </c>
      <c r="J16" s="232"/>
      <c r="K16" s="285">
        <v>51</v>
      </c>
      <c r="L16" s="220">
        <v>878</v>
      </c>
      <c r="M16" s="220">
        <v>933</v>
      </c>
      <c r="N16" s="232">
        <v>967</v>
      </c>
      <c r="O16" s="285">
        <v>46</v>
      </c>
      <c r="P16" s="246">
        <v>56</v>
      </c>
      <c r="Q16" s="291">
        <f t="shared" si="1"/>
        <v>56</v>
      </c>
      <c r="R16" s="184">
        <f t="shared" si="2"/>
        <v>209</v>
      </c>
      <c r="S16" s="112">
        <f t="shared" si="3"/>
        <v>26</v>
      </c>
      <c r="T16" s="1263"/>
      <c r="U16" s="1265"/>
      <c r="V16" s="1262"/>
      <c r="X16" s="174"/>
    </row>
    <row r="17" spans="1:24" ht="15.75" customHeight="1" thickBot="1">
      <c r="A17" s="828" t="s">
        <v>196</v>
      </c>
      <c r="B17" s="944" t="s">
        <v>197</v>
      </c>
      <c r="C17" s="932">
        <v>2009</v>
      </c>
      <c r="D17" s="742" t="s">
        <v>163</v>
      </c>
      <c r="E17" s="321">
        <v>4.03</v>
      </c>
      <c r="F17" s="531">
        <v>3.95</v>
      </c>
      <c r="G17" s="502">
        <f t="shared" si="0"/>
        <v>61</v>
      </c>
      <c r="H17" s="218">
        <v>705</v>
      </c>
      <c r="I17" s="218">
        <v>724</v>
      </c>
      <c r="J17" s="231">
        <v>712</v>
      </c>
      <c r="K17" s="281">
        <v>59</v>
      </c>
      <c r="L17" s="218">
        <v>866</v>
      </c>
      <c r="M17" s="211">
        <v>895</v>
      </c>
      <c r="N17" s="239">
        <v>892</v>
      </c>
      <c r="O17" s="279">
        <v>39</v>
      </c>
      <c r="P17" s="244">
        <v>51</v>
      </c>
      <c r="Q17" s="292">
        <f t="shared" si="1"/>
        <v>51</v>
      </c>
      <c r="R17" s="184">
        <f t="shared" si="2"/>
        <v>210</v>
      </c>
      <c r="S17" s="112">
        <f t="shared" si="3"/>
        <v>25</v>
      </c>
      <c r="T17" s="1263">
        <f>(R17+R18+R19+R20)</f>
        <v>827</v>
      </c>
      <c r="U17" s="1264">
        <f>(R17+R18+R19+R20)-MIN(R17,R18,R19,R20)</f>
        <v>643</v>
      </c>
      <c r="V17" s="1260">
        <f t="shared" ref="V17" si="5">RANK(U17,$U$9:$U$68)</f>
        <v>6</v>
      </c>
      <c r="X17" s="174"/>
    </row>
    <row r="18" spans="1:24" ht="15.75" customHeight="1" thickBot="1">
      <c r="A18" s="630" t="s">
        <v>161</v>
      </c>
      <c r="B18" s="500" t="s">
        <v>162</v>
      </c>
      <c r="C18" s="932">
        <v>2009</v>
      </c>
      <c r="D18" s="559" t="s">
        <v>163</v>
      </c>
      <c r="E18" s="322">
        <v>3.27</v>
      </c>
      <c r="F18" s="533">
        <v>2.8</v>
      </c>
      <c r="G18" s="502">
        <f t="shared" si="0"/>
        <v>72.999999999999986</v>
      </c>
      <c r="H18" s="219">
        <v>652</v>
      </c>
      <c r="I18" s="219">
        <v>678</v>
      </c>
      <c r="J18" s="176"/>
      <c r="K18" s="283">
        <v>49</v>
      </c>
      <c r="L18" s="219">
        <v>715</v>
      </c>
      <c r="M18" s="212">
        <v>792</v>
      </c>
      <c r="N18" s="155"/>
      <c r="O18" s="280">
        <v>29</v>
      </c>
      <c r="P18" s="245">
        <v>62</v>
      </c>
      <c r="Q18" s="289">
        <f t="shared" si="1"/>
        <v>62</v>
      </c>
      <c r="R18" s="184">
        <f t="shared" si="2"/>
        <v>213</v>
      </c>
      <c r="S18" s="112">
        <f t="shared" si="3"/>
        <v>22</v>
      </c>
      <c r="T18" s="1263"/>
      <c r="U18" s="1265"/>
      <c r="V18" s="1261"/>
      <c r="X18" s="174"/>
    </row>
    <row r="19" spans="1:24" ht="15.75" customHeight="1" thickBot="1">
      <c r="A19" s="499" t="s">
        <v>164</v>
      </c>
      <c r="B19" s="553" t="s">
        <v>165</v>
      </c>
      <c r="C19" s="931">
        <v>2010</v>
      </c>
      <c r="D19" s="559" t="s">
        <v>163</v>
      </c>
      <c r="E19" s="322">
        <v>3.35</v>
      </c>
      <c r="F19" s="229">
        <v>3.07</v>
      </c>
      <c r="G19" s="502">
        <f t="shared" si="0"/>
        <v>70</v>
      </c>
      <c r="H19" s="219">
        <v>641</v>
      </c>
      <c r="I19" s="219">
        <v>670</v>
      </c>
      <c r="J19" s="176">
        <v>678</v>
      </c>
      <c r="K19" s="282">
        <v>49</v>
      </c>
      <c r="L19" s="219">
        <v>904</v>
      </c>
      <c r="M19" s="212">
        <v>893</v>
      </c>
      <c r="N19" s="155">
        <v>902</v>
      </c>
      <c r="O19" s="277">
        <v>40</v>
      </c>
      <c r="P19" s="245">
        <v>61</v>
      </c>
      <c r="Q19" s="289">
        <f t="shared" si="1"/>
        <v>61</v>
      </c>
      <c r="R19" s="184">
        <f t="shared" si="2"/>
        <v>220</v>
      </c>
      <c r="S19" s="112">
        <f t="shared" si="3"/>
        <v>19</v>
      </c>
      <c r="T19" s="1263"/>
      <c r="U19" s="1265"/>
      <c r="V19" s="1261"/>
      <c r="X19" s="174"/>
    </row>
    <row r="20" spans="1:24" ht="15.75" customHeight="1" thickBot="1">
      <c r="A20" s="501" t="s">
        <v>249</v>
      </c>
      <c r="B20" s="945" t="s">
        <v>184</v>
      </c>
      <c r="C20" s="933">
        <v>2008</v>
      </c>
      <c r="D20" s="568" t="s">
        <v>163</v>
      </c>
      <c r="E20" s="323">
        <v>6.35</v>
      </c>
      <c r="F20" s="528">
        <v>6.03</v>
      </c>
      <c r="G20" s="502">
        <f t="shared" si="0"/>
        <v>39.999999999999993</v>
      </c>
      <c r="H20" s="220"/>
      <c r="I20" s="221">
        <v>655</v>
      </c>
      <c r="J20" s="233">
        <v>644</v>
      </c>
      <c r="K20" s="283">
        <v>45</v>
      </c>
      <c r="L20" s="220">
        <v>898</v>
      </c>
      <c r="M20" s="213">
        <v>1038</v>
      </c>
      <c r="N20" s="240">
        <v>1028</v>
      </c>
      <c r="O20" s="278">
        <v>53</v>
      </c>
      <c r="P20" s="246">
        <v>46</v>
      </c>
      <c r="Q20" s="289">
        <f t="shared" si="1"/>
        <v>46</v>
      </c>
      <c r="R20" s="184">
        <f t="shared" si="2"/>
        <v>184</v>
      </c>
      <c r="S20" s="112">
        <f t="shared" si="3"/>
        <v>40</v>
      </c>
      <c r="T20" s="1263"/>
      <c r="U20" s="1265"/>
      <c r="V20" s="1262"/>
      <c r="X20" s="174"/>
    </row>
    <row r="21" spans="1:24" ht="15.75" customHeight="1" thickBot="1">
      <c r="A21" s="823" t="s">
        <v>203</v>
      </c>
      <c r="B21" s="946" t="s">
        <v>204</v>
      </c>
      <c r="C21" s="934">
        <v>2007</v>
      </c>
      <c r="D21" s="745" t="s">
        <v>202</v>
      </c>
      <c r="E21" s="321">
        <v>4.3</v>
      </c>
      <c r="F21" s="333">
        <v>3.99</v>
      </c>
      <c r="G21" s="502">
        <f t="shared" si="0"/>
        <v>61</v>
      </c>
      <c r="H21" s="218">
        <v>667</v>
      </c>
      <c r="I21" s="211">
        <v>668</v>
      </c>
      <c r="J21" s="234">
        <v>676</v>
      </c>
      <c r="K21" s="286">
        <v>49</v>
      </c>
      <c r="L21" s="218">
        <v>688</v>
      </c>
      <c r="M21" s="211">
        <v>776</v>
      </c>
      <c r="N21" s="234">
        <v>505</v>
      </c>
      <c r="O21" s="274">
        <v>27</v>
      </c>
      <c r="P21" s="247">
        <v>41</v>
      </c>
      <c r="Q21" s="288">
        <f t="shared" si="1"/>
        <v>41</v>
      </c>
      <c r="R21" s="184">
        <f t="shared" si="2"/>
        <v>178</v>
      </c>
      <c r="S21" s="112">
        <f t="shared" si="3"/>
        <v>45</v>
      </c>
      <c r="T21" s="1263">
        <f>(R21+R22+R23+R24)</f>
        <v>788</v>
      </c>
      <c r="U21" s="1264">
        <f>(R21+R22+R23+R24)-MIN(R21,R22,R23,R24)</f>
        <v>610</v>
      </c>
      <c r="V21" s="1260">
        <f t="shared" ref="V21" si="6">RANK(U21,$U$9:$U$68)</f>
        <v>8</v>
      </c>
      <c r="X21" s="174"/>
    </row>
    <row r="22" spans="1:24" ht="15.75" customHeight="1" thickBot="1">
      <c r="A22" s="824" t="s">
        <v>269</v>
      </c>
      <c r="B22" s="947" t="s">
        <v>239</v>
      </c>
      <c r="C22" s="935">
        <v>2006</v>
      </c>
      <c r="D22" s="559" t="s">
        <v>202</v>
      </c>
      <c r="E22" s="322">
        <v>4.9400000000000004</v>
      </c>
      <c r="F22" s="527">
        <v>5.15</v>
      </c>
      <c r="G22" s="502">
        <f t="shared" si="0"/>
        <v>51</v>
      </c>
      <c r="H22" s="219">
        <v>673</v>
      </c>
      <c r="I22" s="212">
        <v>670</v>
      </c>
      <c r="J22" s="235">
        <v>690</v>
      </c>
      <c r="K22" s="282">
        <v>53</v>
      </c>
      <c r="L22" s="219">
        <v>890</v>
      </c>
      <c r="M22" s="212"/>
      <c r="N22" s="235">
        <v>973</v>
      </c>
      <c r="O22" s="280">
        <v>47</v>
      </c>
      <c r="P22" s="248">
        <v>60</v>
      </c>
      <c r="Q22" s="289">
        <f t="shared" si="1"/>
        <v>60</v>
      </c>
      <c r="R22" s="184">
        <f t="shared" si="2"/>
        <v>211</v>
      </c>
      <c r="S22" s="112">
        <f t="shared" si="3"/>
        <v>24</v>
      </c>
      <c r="T22" s="1263"/>
      <c r="U22" s="1265"/>
      <c r="V22" s="1261"/>
      <c r="X22" s="174"/>
    </row>
    <row r="23" spans="1:24" ht="15.75" customHeight="1" thickBot="1">
      <c r="A23" s="835" t="s">
        <v>200</v>
      </c>
      <c r="B23" s="947" t="s">
        <v>201</v>
      </c>
      <c r="C23" s="936">
        <v>2007</v>
      </c>
      <c r="D23" s="559" t="s">
        <v>202</v>
      </c>
      <c r="E23" s="322">
        <v>4.0599999999999996</v>
      </c>
      <c r="F23" s="229">
        <v>3.99</v>
      </c>
      <c r="G23" s="502">
        <f t="shared" si="0"/>
        <v>61</v>
      </c>
      <c r="H23" s="219">
        <v>660</v>
      </c>
      <c r="I23" s="212"/>
      <c r="J23" s="235">
        <v>665</v>
      </c>
      <c r="K23" s="282">
        <v>47</v>
      </c>
      <c r="L23" s="219">
        <v>895</v>
      </c>
      <c r="M23" s="212">
        <v>928</v>
      </c>
      <c r="N23" s="235">
        <v>882</v>
      </c>
      <c r="O23" s="280">
        <v>42</v>
      </c>
      <c r="P23" s="248">
        <v>53</v>
      </c>
      <c r="Q23" s="290">
        <f t="shared" si="1"/>
        <v>53</v>
      </c>
      <c r="R23" s="184">
        <f t="shared" si="2"/>
        <v>203</v>
      </c>
      <c r="S23" s="112">
        <f t="shared" si="3"/>
        <v>29</v>
      </c>
      <c r="T23" s="1263"/>
      <c r="U23" s="1265"/>
      <c r="V23" s="1261"/>
      <c r="X23" s="174"/>
    </row>
    <row r="24" spans="1:24" ht="15.75" customHeight="1" thickBot="1">
      <c r="A24" s="948" t="s">
        <v>249</v>
      </c>
      <c r="B24" s="949" t="s">
        <v>250</v>
      </c>
      <c r="C24" s="937">
        <v>2009</v>
      </c>
      <c r="D24" s="567" t="s">
        <v>202</v>
      </c>
      <c r="E24" s="324">
        <v>5.4</v>
      </c>
      <c r="F24" s="528">
        <v>6.32</v>
      </c>
      <c r="G24" s="502">
        <f t="shared" si="0"/>
        <v>46.999999999999993</v>
      </c>
      <c r="H24" s="220">
        <v>674</v>
      </c>
      <c r="I24" s="213">
        <v>675</v>
      </c>
      <c r="J24" s="236"/>
      <c r="K24" s="283">
        <v>49</v>
      </c>
      <c r="L24" s="220"/>
      <c r="M24" s="213">
        <v>908</v>
      </c>
      <c r="N24" s="236">
        <v>1019</v>
      </c>
      <c r="O24" s="277">
        <v>51</v>
      </c>
      <c r="P24" s="249">
        <v>49</v>
      </c>
      <c r="Q24" s="291">
        <f t="shared" si="1"/>
        <v>49</v>
      </c>
      <c r="R24" s="184">
        <f t="shared" si="2"/>
        <v>196</v>
      </c>
      <c r="S24" s="112">
        <f t="shared" si="3"/>
        <v>32</v>
      </c>
      <c r="T24" s="1263"/>
      <c r="U24" s="1265"/>
      <c r="V24" s="1262"/>
      <c r="X24" s="174"/>
    </row>
    <row r="25" spans="1:24" ht="15.75" customHeight="1" thickBot="1">
      <c r="A25" s="499" t="s">
        <v>214</v>
      </c>
      <c r="B25" s="553" t="s">
        <v>201</v>
      </c>
      <c r="C25" s="932">
        <v>2007</v>
      </c>
      <c r="D25" s="570" t="s">
        <v>170</v>
      </c>
      <c r="E25" s="325">
        <v>5.03</v>
      </c>
      <c r="F25" s="333">
        <v>4.22</v>
      </c>
      <c r="G25" s="502">
        <f t="shared" si="0"/>
        <v>58</v>
      </c>
      <c r="H25" s="218"/>
      <c r="I25" s="211">
        <v>743</v>
      </c>
      <c r="J25" s="234">
        <v>741</v>
      </c>
      <c r="K25" s="281">
        <v>63</v>
      </c>
      <c r="L25" s="218">
        <v>1002</v>
      </c>
      <c r="M25" s="222">
        <v>957</v>
      </c>
      <c r="N25" s="241">
        <v>1041</v>
      </c>
      <c r="O25" s="274">
        <v>54</v>
      </c>
      <c r="P25" s="247">
        <v>58</v>
      </c>
      <c r="Q25" s="288">
        <f t="shared" si="1"/>
        <v>58</v>
      </c>
      <c r="R25" s="184">
        <f t="shared" si="2"/>
        <v>233</v>
      </c>
      <c r="S25" s="112">
        <f t="shared" si="3"/>
        <v>10</v>
      </c>
      <c r="T25" s="1263">
        <f>(R25+R26+R27+R28)</f>
        <v>886</v>
      </c>
      <c r="U25" s="1264">
        <f>(R25+R26+R27+R28)-MIN(R25,R26,R27,R28)</f>
        <v>691</v>
      </c>
      <c r="V25" s="1260">
        <f t="shared" ref="V25" si="7">RANK(U25,$U$9:$U$68)</f>
        <v>4</v>
      </c>
      <c r="X25" s="174"/>
    </row>
    <row r="26" spans="1:24" ht="15.75" customHeight="1" thickBot="1">
      <c r="A26" s="499" t="s">
        <v>168</v>
      </c>
      <c r="B26" s="553" t="s">
        <v>169</v>
      </c>
      <c r="C26" s="932">
        <v>2008</v>
      </c>
      <c r="D26" s="507" t="s">
        <v>170</v>
      </c>
      <c r="E26" s="326">
        <v>3.12</v>
      </c>
      <c r="F26" s="229">
        <v>3.8</v>
      </c>
      <c r="G26" s="502">
        <f t="shared" si="0"/>
        <v>69</v>
      </c>
      <c r="H26" s="219">
        <v>732</v>
      </c>
      <c r="I26" s="212">
        <v>736</v>
      </c>
      <c r="J26" s="235">
        <v>730</v>
      </c>
      <c r="K26" s="283">
        <v>61</v>
      </c>
      <c r="L26" s="255">
        <v>926</v>
      </c>
      <c r="M26" s="212">
        <v>895</v>
      </c>
      <c r="N26" s="155">
        <v>718</v>
      </c>
      <c r="O26" s="280">
        <v>42</v>
      </c>
      <c r="P26" s="248">
        <v>68</v>
      </c>
      <c r="Q26" s="289">
        <f t="shared" si="1"/>
        <v>68</v>
      </c>
      <c r="R26" s="184">
        <f t="shared" si="2"/>
        <v>240</v>
      </c>
      <c r="S26" s="112">
        <f t="shared" si="3"/>
        <v>5</v>
      </c>
      <c r="T26" s="1263"/>
      <c r="U26" s="1265"/>
      <c r="V26" s="1261"/>
      <c r="X26" s="174"/>
    </row>
    <row r="27" spans="1:24" ht="15.75" customHeight="1" thickBot="1">
      <c r="A27" s="499" t="s">
        <v>224</v>
      </c>
      <c r="B27" s="553" t="s">
        <v>225</v>
      </c>
      <c r="C27" s="932">
        <v>2006</v>
      </c>
      <c r="D27" s="450" t="s">
        <v>170</v>
      </c>
      <c r="E27" s="326">
        <v>4.5599999999999996</v>
      </c>
      <c r="F27" s="529">
        <v>4.3899999999999997</v>
      </c>
      <c r="G27" s="502">
        <f t="shared" si="0"/>
        <v>56.999999999999993</v>
      </c>
      <c r="H27" s="219">
        <v>709</v>
      </c>
      <c r="I27" s="212">
        <v>711</v>
      </c>
      <c r="J27" s="235"/>
      <c r="K27" s="284">
        <v>57</v>
      </c>
      <c r="L27" s="219">
        <v>826</v>
      </c>
      <c r="M27" s="212">
        <v>846</v>
      </c>
      <c r="N27" s="155">
        <v>868</v>
      </c>
      <c r="O27" s="280">
        <v>36</v>
      </c>
      <c r="P27" s="248">
        <v>45</v>
      </c>
      <c r="Q27" s="290">
        <f t="shared" si="1"/>
        <v>45</v>
      </c>
      <c r="R27" s="184">
        <f t="shared" si="2"/>
        <v>195</v>
      </c>
      <c r="S27" s="112">
        <f t="shared" si="3"/>
        <v>34</v>
      </c>
      <c r="T27" s="1263"/>
      <c r="U27" s="1265"/>
      <c r="V27" s="1261"/>
      <c r="X27" s="174"/>
    </row>
    <row r="28" spans="1:24" ht="15.75" customHeight="1" thickBot="1">
      <c r="A28" s="501" t="s">
        <v>215</v>
      </c>
      <c r="B28" s="950" t="s">
        <v>216</v>
      </c>
      <c r="C28" s="938">
        <v>2007</v>
      </c>
      <c r="D28" s="450" t="s">
        <v>170</v>
      </c>
      <c r="E28" s="327">
        <v>4.4800000000000004</v>
      </c>
      <c r="F28" s="526">
        <v>4.2300000000000004</v>
      </c>
      <c r="G28" s="502">
        <f t="shared" si="0"/>
        <v>58</v>
      </c>
      <c r="H28" s="258">
        <v>736</v>
      </c>
      <c r="I28" s="259"/>
      <c r="J28" s="260">
        <v>744</v>
      </c>
      <c r="K28" s="285">
        <v>63</v>
      </c>
      <c r="L28" s="357">
        <v>806</v>
      </c>
      <c r="M28" s="781">
        <v>933</v>
      </c>
      <c r="N28" s="242">
        <v>807</v>
      </c>
      <c r="O28" s="277">
        <v>43</v>
      </c>
      <c r="P28" s="250">
        <v>54</v>
      </c>
      <c r="Q28" s="291">
        <f t="shared" si="1"/>
        <v>54</v>
      </c>
      <c r="R28" s="184">
        <f t="shared" si="2"/>
        <v>218</v>
      </c>
      <c r="S28" s="112">
        <f t="shared" si="3"/>
        <v>21</v>
      </c>
      <c r="T28" s="1263"/>
      <c r="U28" s="1265"/>
      <c r="V28" s="1262"/>
      <c r="X28" s="174"/>
    </row>
    <row r="29" spans="1:24" ht="15.75" customHeight="1" thickBot="1">
      <c r="A29" s="454" t="s">
        <v>159</v>
      </c>
      <c r="B29" s="455" t="s">
        <v>160</v>
      </c>
      <c r="C29" s="482">
        <v>2008</v>
      </c>
      <c r="D29" s="564" t="s">
        <v>85</v>
      </c>
      <c r="E29" s="317">
        <v>2.67</v>
      </c>
      <c r="F29" s="228">
        <v>2.71</v>
      </c>
      <c r="G29" s="502">
        <f t="shared" si="0"/>
        <v>74</v>
      </c>
      <c r="H29" s="219"/>
      <c r="I29" s="256">
        <v>703</v>
      </c>
      <c r="J29" s="257">
        <v>763</v>
      </c>
      <c r="K29" s="281">
        <v>67</v>
      </c>
      <c r="L29" s="219">
        <v>992</v>
      </c>
      <c r="M29" s="212">
        <v>868</v>
      </c>
      <c r="N29" s="237">
        <v>874</v>
      </c>
      <c r="O29" s="274">
        <v>49</v>
      </c>
      <c r="P29" s="251">
        <v>60</v>
      </c>
      <c r="Q29" s="288">
        <f t="shared" si="1"/>
        <v>60</v>
      </c>
      <c r="R29" s="184">
        <f t="shared" si="2"/>
        <v>250</v>
      </c>
      <c r="S29" s="1076">
        <f t="shared" si="3"/>
        <v>3</v>
      </c>
      <c r="T29" s="1263">
        <f>(R29+R30+R31+R32)</f>
        <v>912</v>
      </c>
      <c r="U29" s="1264">
        <f>(R29+R30+R31+R32)-MIN(R29,R30,R31,R32)</f>
        <v>712</v>
      </c>
      <c r="V29" s="1260">
        <f t="shared" ref="V29" si="8">RANK(U29,$U$9:$U$68)</f>
        <v>3</v>
      </c>
      <c r="X29" s="174"/>
    </row>
    <row r="30" spans="1:24" ht="15.75" customHeight="1" thickBot="1">
      <c r="A30" s="454" t="s">
        <v>171</v>
      </c>
      <c r="B30" s="455" t="s">
        <v>165</v>
      </c>
      <c r="C30" s="509">
        <v>2007</v>
      </c>
      <c r="D30" s="479" t="s">
        <v>85</v>
      </c>
      <c r="E30" s="316">
        <v>3.22</v>
      </c>
      <c r="F30" s="529">
        <v>3.14</v>
      </c>
      <c r="G30" s="502">
        <f t="shared" si="0"/>
        <v>69</v>
      </c>
      <c r="H30" s="219">
        <v>692</v>
      </c>
      <c r="I30" s="212">
        <v>721</v>
      </c>
      <c r="J30" s="155">
        <v>730</v>
      </c>
      <c r="K30" s="283">
        <v>61</v>
      </c>
      <c r="L30" s="219">
        <v>905</v>
      </c>
      <c r="M30" s="212">
        <v>1034</v>
      </c>
      <c r="N30" s="155">
        <v>1003</v>
      </c>
      <c r="O30" s="280">
        <v>53</v>
      </c>
      <c r="P30" s="245">
        <v>58</v>
      </c>
      <c r="Q30" s="294">
        <f t="shared" si="1"/>
        <v>58</v>
      </c>
      <c r="R30" s="184">
        <f t="shared" si="2"/>
        <v>241</v>
      </c>
      <c r="S30" s="112">
        <f t="shared" si="3"/>
        <v>4</v>
      </c>
      <c r="T30" s="1263"/>
      <c r="U30" s="1265"/>
      <c r="V30" s="1261"/>
      <c r="X30" s="174"/>
    </row>
    <row r="31" spans="1:24" ht="15.75" customHeight="1" thickBot="1">
      <c r="A31" s="825" t="s">
        <v>192</v>
      </c>
      <c r="B31" s="951" t="s">
        <v>182</v>
      </c>
      <c r="C31" s="482">
        <v>2007</v>
      </c>
      <c r="D31" s="479" t="s">
        <v>85</v>
      </c>
      <c r="E31" s="316">
        <v>3.79</v>
      </c>
      <c r="F31" s="527">
        <v>4.18</v>
      </c>
      <c r="G31" s="502">
        <f t="shared" si="0"/>
        <v>62.999999999999986</v>
      </c>
      <c r="H31" s="219">
        <v>710</v>
      </c>
      <c r="I31" s="212">
        <v>723</v>
      </c>
      <c r="J31" s="155">
        <v>675</v>
      </c>
      <c r="K31" s="282">
        <v>59</v>
      </c>
      <c r="L31" s="219">
        <v>871</v>
      </c>
      <c r="M31" s="212">
        <v>958</v>
      </c>
      <c r="N31" s="155">
        <v>958</v>
      </c>
      <c r="O31" s="277">
        <v>45</v>
      </c>
      <c r="P31" s="245">
        <v>54</v>
      </c>
      <c r="Q31" s="289">
        <f t="shared" si="1"/>
        <v>54</v>
      </c>
      <c r="R31" s="184">
        <f t="shared" si="2"/>
        <v>221</v>
      </c>
      <c r="S31" s="112">
        <f t="shared" si="3"/>
        <v>16</v>
      </c>
      <c r="T31" s="1263"/>
      <c r="U31" s="1265"/>
      <c r="V31" s="1261"/>
      <c r="X31" s="174"/>
    </row>
    <row r="32" spans="1:24" ht="15.75" customHeight="1" thickBot="1">
      <c r="A32" s="952" t="s">
        <v>179</v>
      </c>
      <c r="B32" s="953" t="s">
        <v>180</v>
      </c>
      <c r="C32" s="929">
        <v>2007</v>
      </c>
      <c r="D32" s="569" t="s">
        <v>85</v>
      </c>
      <c r="E32" s="328">
        <v>3.75</v>
      </c>
      <c r="F32" s="526">
        <v>3.45</v>
      </c>
      <c r="G32" s="502">
        <f t="shared" si="0"/>
        <v>66</v>
      </c>
      <c r="H32" s="220">
        <v>658</v>
      </c>
      <c r="I32" s="213">
        <v>651</v>
      </c>
      <c r="J32" s="238">
        <v>677</v>
      </c>
      <c r="K32" s="283">
        <v>49</v>
      </c>
      <c r="L32" s="220">
        <v>848</v>
      </c>
      <c r="M32" s="213">
        <v>872</v>
      </c>
      <c r="N32" s="238">
        <v>867</v>
      </c>
      <c r="O32" s="278">
        <v>37</v>
      </c>
      <c r="P32" s="252">
        <v>48</v>
      </c>
      <c r="Q32" s="293">
        <f t="shared" si="1"/>
        <v>48</v>
      </c>
      <c r="R32" s="227">
        <f t="shared" si="2"/>
        <v>200</v>
      </c>
      <c r="S32" s="112">
        <f t="shared" si="3"/>
        <v>30</v>
      </c>
      <c r="T32" s="1263"/>
      <c r="U32" s="1265"/>
      <c r="V32" s="1262"/>
      <c r="X32" s="174"/>
    </row>
    <row r="33" spans="1:24" ht="15.75" customHeight="1" thickBot="1">
      <c r="A33" s="552" t="s">
        <v>172</v>
      </c>
      <c r="B33" s="584" t="s">
        <v>173</v>
      </c>
      <c r="C33" s="522">
        <v>2007</v>
      </c>
      <c r="D33" s="494" t="s">
        <v>17</v>
      </c>
      <c r="E33" s="329">
        <v>4.3499999999999996</v>
      </c>
      <c r="F33" s="228">
        <v>3.15</v>
      </c>
      <c r="G33" s="502">
        <f t="shared" si="0"/>
        <v>69</v>
      </c>
      <c r="H33" s="218">
        <v>600</v>
      </c>
      <c r="I33" s="211">
        <v>610</v>
      </c>
      <c r="J33" s="239">
        <v>640</v>
      </c>
      <c r="K33" s="281">
        <v>43</v>
      </c>
      <c r="L33" s="218">
        <v>629</v>
      </c>
      <c r="M33" s="211">
        <v>722</v>
      </c>
      <c r="N33" s="239">
        <v>662</v>
      </c>
      <c r="O33" s="274">
        <v>22</v>
      </c>
      <c r="P33" s="244">
        <v>42</v>
      </c>
      <c r="Q33" s="288">
        <f t="shared" si="1"/>
        <v>42</v>
      </c>
      <c r="R33" s="184">
        <f t="shared" si="2"/>
        <v>176</v>
      </c>
      <c r="S33" s="112">
        <f t="shared" si="3"/>
        <v>47</v>
      </c>
      <c r="T33" s="1263">
        <f>(R33+R34+R35+R36)</f>
        <v>766</v>
      </c>
      <c r="U33" s="1264">
        <f>(R33+R34+R35+R36)-MIN(R33,R34,R35,R36)</f>
        <v>593</v>
      </c>
      <c r="V33" s="1260">
        <f t="shared" ref="V33" si="9">RANK(U33,$U$9:$U$68)</f>
        <v>12</v>
      </c>
      <c r="X33" s="174"/>
    </row>
    <row r="34" spans="1:24" ht="15.75" customHeight="1" thickBot="1">
      <c r="A34" s="499" t="s">
        <v>233</v>
      </c>
      <c r="B34" s="553" t="s">
        <v>182</v>
      </c>
      <c r="C34" s="447">
        <v>2007</v>
      </c>
      <c r="D34" s="494" t="s">
        <v>17</v>
      </c>
      <c r="E34" s="329">
        <v>5.59</v>
      </c>
      <c r="F34" s="529">
        <v>5.61</v>
      </c>
      <c r="G34" s="502">
        <f t="shared" si="0"/>
        <v>44.999999999999993</v>
      </c>
      <c r="H34" s="219">
        <v>688</v>
      </c>
      <c r="I34" s="212">
        <v>692</v>
      </c>
      <c r="J34" s="155">
        <v>700</v>
      </c>
      <c r="K34" s="282">
        <v>55</v>
      </c>
      <c r="L34" s="219">
        <v>830</v>
      </c>
      <c r="M34" s="212">
        <v>910</v>
      </c>
      <c r="N34" s="155">
        <v>869</v>
      </c>
      <c r="O34" s="280">
        <v>41</v>
      </c>
      <c r="P34" s="245">
        <v>55</v>
      </c>
      <c r="Q34" s="289">
        <f t="shared" si="1"/>
        <v>55</v>
      </c>
      <c r="R34" s="184">
        <f t="shared" si="2"/>
        <v>196</v>
      </c>
      <c r="S34" s="112">
        <f t="shared" si="3"/>
        <v>32</v>
      </c>
      <c r="T34" s="1263"/>
      <c r="U34" s="1265"/>
      <c r="V34" s="1261"/>
      <c r="X34" s="174"/>
    </row>
    <row r="35" spans="1:24" ht="15.75" customHeight="1" thickBot="1">
      <c r="A35" s="499" t="s">
        <v>233</v>
      </c>
      <c r="B35" s="553" t="s">
        <v>234</v>
      </c>
      <c r="C35" s="447">
        <v>2007</v>
      </c>
      <c r="D35" s="494" t="s">
        <v>17</v>
      </c>
      <c r="E35" s="329">
        <v>5.12</v>
      </c>
      <c r="F35" s="527">
        <v>4.83</v>
      </c>
      <c r="G35" s="502">
        <f t="shared" si="0"/>
        <v>51.999999999999993</v>
      </c>
      <c r="H35" s="219">
        <v>617</v>
      </c>
      <c r="I35" s="212">
        <v>618</v>
      </c>
      <c r="J35" s="155">
        <v>632</v>
      </c>
      <c r="K35" s="283">
        <v>41</v>
      </c>
      <c r="L35" s="219">
        <v>680</v>
      </c>
      <c r="M35" s="212">
        <v>635</v>
      </c>
      <c r="N35" s="155">
        <v>598</v>
      </c>
      <c r="O35" s="277">
        <v>18</v>
      </c>
      <c r="P35" s="245">
        <v>62</v>
      </c>
      <c r="Q35" s="289">
        <f t="shared" si="1"/>
        <v>62</v>
      </c>
      <c r="R35" s="184">
        <f t="shared" si="2"/>
        <v>173</v>
      </c>
      <c r="S35" s="112">
        <f t="shared" si="3"/>
        <v>48</v>
      </c>
      <c r="T35" s="1263"/>
      <c r="U35" s="1265"/>
      <c r="V35" s="1261"/>
      <c r="X35" s="174"/>
    </row>
    <row r="36" spans="1:24" ht="15.75" customHeight="1" thickBot="1">
      <c r="A36" s="501" t="s">
        <v>240</v>
      </c>
      <c r="B36" s="950" t="s">
        <v>182</v>
      </c>
      <c r="C36" s="524">
        <v>2010</v>
      </c>
      <c r="D36" s="481" t="s">
        <v>17</v>
      </c>
      <c r="E36" s="330">
        <v>5.12</v>
      </c>
      <c r="F36" s="526">
        <v>5.04</v>
      </c>
      <c r="G36" s="502">
        <f t="shared" si="0"/>
        <v>49.999999999999993</v>
      </c>
      <c r="H36" s="219">
        <v>704</v>
      </c>
      <c r="I36" s="213">
        <v>718</v>
      </c>
      <c r="J36" s="240">
        <v>721</v>
      </c>
      <c r="K36" s="285">
        <v>59</v>
      </c>
      <c r="L36" s="220"/>
      <c r="M36" s="213">
        <v>1067</v>
      </c>
      <c r="N36" s="240">
        <v>1098</v>
      </c>
      <c r="O36" s="278">
        <v>59</v>
      </c>
      <c r="P36" s="246">
        <v>53</v>
      </c>
      <c r="Q36" s="293">
        <f t="shared" si="1"/>
        <v>53</v>
      </c>
      <c r="R36" s="184">
        <f t="shared" si="2"/>
        <v>221</v>
      </c>
      <c r="S36" s="112">
        <f t="shared" si="3"/>
        <v>16</v>
      </c>
      <c r="T36" s="1263"/>
      <c r="U36" s="1265"/>
      <c r="V36" s="1262"/>
      <c r="X36" s="174"/>
    </row>
    <row r="37" spans="1:24" ht="15.75" customHeight="1" thickBot="1">
      <c r="A37" s="825" t="s">
        <v>252</v>
      </c>
      <c r="B37" s="951" t="s">
        <v>253</v>
      </c>
      <c r="C37" s="456">
        <v>2007</v>
      </c>
      <c r="D37" s="739" t="s">
        <v>29</v>
      </c>
      <c r="E37" s="331">
        <v>5.47</v>
      </c>
      <c r="F37" s="228">
        <v>11</v>
      </c>
      <c r="G37" s="502">
        <f t="shared" si="0"/>
        <v>46</v>
      </c>
      <c r="H37" s="218">
        <v>719</v>
      </c>
      <c r="I37" s="211">
        <v>731</v>
      </c>
      <c r="J37" s="239">
        <v>726</v>
      </c>
      <c r="K37" s="281">
        <v>61</v>
      </c>
      <c r="L37" s="218"/>
      <c r="M37" s="211">
        <v>1380</v>
      </c>
      <c r="N37" s="239">
        <v>1353</v>
      </c>
      <c r="O37" s="279">
        <v>88</v>
      </c>
      <c r="P37" s="244">
        <v>56</v>
      </c>
      <c r="Q37" s="288">
        <f t="shared" si="1"/>
        <v>56</v>
      </c>
      <c r="R37" s="184">
        <f t="shared" si="2"/>
        <v>251</v>
      </c>
      <c r="S37" s="1076">
        <f t="shared" si="3"/>
        <v>2</v>
      </c>
      <c r="T37" s="1263">
        <f>(R37+R38+R39+R40)</f>
        <v>922</v>
      </c>
      <c r="U37" s="1264">
        <f>(R37+R38+R39+R40)-MIN(R37,R38,R39,R40)</f>
        <v>713</v>
      </c>
      <c r="V37" s="1260">
        <f t="shared" ref="V37" si="10">RANK(U37,$U$9:$U$68)</f>
        <v>2</v>
      </c>
      <c r="X37" s="174"/>
    </row>
    <row r="38" spans="1:24" ht="15.75" customHeight="1" thickBot="1">
      <c r="A38" s="826" t="s">
        <v>198</v>
      </c>
      <c r="B38" s="954" t="s">
        <v>199</v>
      </c>
      <c r="C38" s="521">
        <v>2007</v>
      </c>
      <c r="D38" s="497" t="s">
        <v>29</v>
      </c>
      <c r="E38" s="329">
        <v>4.0599999999999996</v>
      </c>
      <c r="F38" s="529">
        <v>3.98</v>
      </c>
      <c r="G38" s="502">
        <f t="shared" si="0"/>
        <v>61</v>
      </c>
      <c r="H38" s="219">
        <v>699</v>
      </c>
      <c r="I38" s="212">
        <v>719</v>
      </c>
      <c r="J38" s="155">
        <v>739</v>
      </c>
      <c r="K38" s="283">
        <v>61</v>
      </c>
      <c r="L38" s="219">
        <v>740</v>
      </c>
      <c r="M38" s="212">
        <v>903</v>
      </c>
      <c r="N38" s="155">
        <v>929</v>
      </c>
      <c r="O38" s="280">
        <v>42</v>
      </c>
      <c r="P38" s="245">
        <v>60</v>
      </c>
      <c r="Q38" s="289">
        <f t="shared" si="1"/>
        <v>60</v>
      </c>
      <c r="R38" s="184">
        <f t="shared" si="2"/>
        <v>224</v>
      </c>
      <c r="S38" s="112">
        <f t="shared" si="3"/>
        <v>15</v>
      </c>
      <c r="T38" s="1263"/>
      <c r="U38" s="1265"/>
      <c r="V38" s="1261"/>
      <c r="X38" s="174"/>
    </row>
    <row r="39" spans="1:24" ht="15.75" customHeight="1" thickBot="1">
      <c r="A39" s="826" t="s">
        <v>254</v>
      </c>
      <c r="B39" s="954" t="s">
        <v>255</v>
      </c>
      <c r="C39" s="521">
        <v>2009</v>
      </c>
      <c r="D39" s="497" t="s">
        <v>29</v>
      </c>
      <c r="E39" s="329">
        <v>5.6</v>
      </c>
      <c r="F39" s="229">
        <v>5.48</v>
      </c>
      <c r="G39" s="502">
        <f t="shared" si="0"/>
        <v>46</v>
      </c>
      <c r="H39" s="219">
        <v>708</v>
      </c>
      <c r="I39" s="212"/>
      <c r="J39" s="155">
        <v>721</v>
      </c>
      <c r="K39" s="284">
        <v>59</v>
      </c>
      <c r="L39" s="219">
        <v>995</v>
      </c>
      <c r="M39" s="212">
        <v>864</v>
      </c>
      <c r="N39" s="155">
        <v>964</v>
      </c>
      <c r="O39" s="280">
        <v>49</v>
      </c>
      <c r="P39" s="245">
        <v>55</v>
      </c>
      <c r="Q39" s="290">
        <f t="shared" si="1"/>
        <v>55</v>
      </c>
      <c r="R39" s="184">
        <f t="shared" si="2"/>
        <v>209</v>
      </c>
      <c r="S39" s="112">
        <f t="shared" si="3"/>
        <v>26</v>
      </c>
      <c r="T39" s="1263"/>
      <c r="U39" s="1265"/>
      <c r="V39" s="1261"/>
      <c r="X39" s="174"/>
    </row>
    <row r="40" spans="1:24" ht="15.75" customHeight="1" thickBot="1">
      <c r="A40" s="766" t="s">
        <v>166</v>
      </c>
      <c r="B40" s="943" t="s">
        <v>167</v>
      </c>
      <c r="C40" s="492">
        <v>2007</v>
      </c>
      <c r="D40" s="497" t="s">
        <v>29</v>
      </c>
      <c r="E40" s="327">
        <v>4.5</v>
      </c>
      <c r="F40" s="528">
        <v>3.08</v>
      </c>
      <c r="G40" s="502">
        <f t="shared" si="0"/>
        <v>70</v>
      </c>
      <c r="H40" s="220">
        <v>733</v>
      </c>
      <c r="I40" s="213">
        <v>726</v>
      </c>
      <c r="J40" s="240">
        <v>762</v>
      </c>
      <c r="K40" s="285">
        <v>67</v>
      </c>
      <c r="L40" s="220">
        <v>947</v>
      </c>
      <c r="M40" s="213">
        <v>910</v>
      </c>
      <c r="N40" s="240">
        <v>816</v>
      </c>
      <c r="O40" s="277">
        <v>44</v>
      </c>
      <c r="P40" s="246">
        <v>57</v>
      </c>
      <c r="Q40" s="291">
        <f t="shared" si="1"/>
        <v>57</v>
      </c>
      <c r="R40" s="184">
        <f t="shared" si="2"/>
        <v>238</v>
      </c>
      <c r="S40" s="112">
        <f t="shared" si="3"/>
        <v>8</v>
      </c>
      <c r="T40" s="1263"/>
      <c r="U40" s="1265"/>
      <c r="V40" s="1262"/>
      <c r="X40" s="174"/>
    </row>
    <row r="41" spans="1:24" ht="15.75" customHeight="1" thickBot="1">
      <c r="A41" s="828" t="s">
        <v>229</v>
      </c>
      <c r="B41" s="944" t="s">
        <v>191</v>
      </c>
      <c r="C41" s="522">
        <v>2008</v>
      </c>
      <c r="D41" s="745" t="s">
        <v>230</v>
      </c>
      <c r="E41" s="332">
        <v>4.6399999999999997</v>
      </c>
      <c r="F41" s="333">
        <v>4.8899999999999997</v>
      </c>
      <c r="G41" s="502">
        <f t="shared" si="0"/>
        <v>53.999999999999993</v>
      </c>
      <c r="H41" s="218">
        <v>708</v>
      </c>
      <c r="I41" s="211">
        <v>717</v>
      </c>
      <c r="J41" s="239">
        <v>720</v>
      </c>
      <c r="K41" s="286">
        <v>59</v>
      </c>
      <c r="L41" s="218">
        <v>960</v>
      </c>
      <c r="M41" s="211">
        <v>980</v>
      </c>
      <c r="N41" s="239">
        <v>925</v>
      </c>
      <c r="O41" s="274">
        <v>48</v>
      </c>
      <c r="P41" s="244">
        <v>51</v>
      </c>
      <c r="Q41" s="288">
        <f t="shared" si="1"/>
        <v>51</v>
      </c>
      <c r="R41" s="184">
        <f t="shared" ref="R41:R92" si="11">(G41+K41+O41+Q41)</f>
        <v>212</v>
      </c>
      <c r="S41" s="112">
        <f t="shared" si="3"/>
        <v>23</v>
      </c>
      <c r="T41" s="1263">
        <f>(R41+R42+R43+R44)</f>
        <v>752</v>
      </c>
      <c r="U41" s="1264">
        <f>(R41+R42+R43+R44)-MIN(R41,R42,R43,R44)</f>
        <v>574</v>
      </c>
      <c r="V41" s="1260">
        <f t="shared" ref="V41" si="12">RANK(U41,$U$9:$U$68)</f>
        <v>13</v>
      </c>
      <c r="X41" s="174"/>
    </row>
    <row r="42" spans="1:24" ht="15.75" customHeight="1" thickBot="1">
      <c r="A42" s="499" t="s">
        <v>256</v>
      </c>
      <c r="B42" s="500" t="s">
        <v>244</v>
      </c>
      <c r="C42" s="447">
        <v>2008</v>
      </c>
      <c r="D42" s="559" t="s">
        <v>230</v>
      </c>
      <c r="E42" s="326">
        <v>5.59</v>
      </c>
      <c r="F42" s="229">
        <v>6.45</v>
      </c>
      <c r="G42" s="502">
        <f t="shared" si="0"/>
        <v>44.999999999999993</v>
      </c>
      <c r="H42" s="219">
        <v>644</v>
      </c>
      <c r="I42" s="212">
        <v>646</v>
      </c>
      <c r="J42" s="155">
        <v>643</v>
      </c>
      <c r="K42" s="282">
        <v>43</v>
      </c>
      <c r="L42" s="219">
        <v>781</v>
      </c>
      <c r="M42" s="212">
        <v>858</v>
      </c>
      <c r="N42" s="155">
        <v>810</v>
      </c>
      <c r="O42" s="280">
        <v>35</v>
      </c>
      <c r="P42" s="245">
        <v>58</v>
      </c>
      <c r="Q42" s="294">
        <f t="shared" si="1"/>
        <v>58</v>
      </c>
      <c r="R42" s="184">
        <f t="shared" si="11"/>
        <v>181</v>
      </c>
      <c r="S42" s="112">
        <f t="shared" si="3"/>
        <v>42</v>
      </c>
      <c r="T42" s="1263"/>
      <c r="U42" s="1265"/>
      <c r="V42" s="1261"/>
      <c r="X42" s="174"/>
    </row>
    <row r="43" spans="1:24" ht="15.75" customHeight="1" thickBot="1">
      <c r="A43" s="499" t="s">
        <v>245</v>
      </c>
      <c r="B43" s="500" t="s">
        <v>246</v>
      </c>
      <c r="C43" s="447">
        <v>2010</v>
      </c>
      <c r="D43" s="559" t="s">
        <v>230</v>
      </c>
      <c r="E43" s="326">
        <v>5.28</v>
      </c>
      <c r="F43" s="229">
        <v>5.23</v>
      </c>
      <c r="G43" s="502">
        <f t="shared" si="0"/>
        <v>47.999999999999986</v>
      </c>
      <c r="H43" s="219">
        <v>694</v>
      </c>
      <c r="I43" s="212">
        <v>696</v>
      </c>
      <c r="J43" s="155"/>
      <c r="K43" s="283">
        <v>53</v>
      </c>
      <c r="L43" s="219">
        <v>783</v>
      </c>
      <c r="M43" s="212">
        <v>788</v>
      </c>
      <c r="N43" s="155">
        <v>768</v>
      </c>
      <c r="O43" s="280">
        <v>28</v>
      </c>
      <c r="P43" s="245">
        <v>49</v>
      </c>
      <c r="Q43" s="289">
        <f t="shared" si="1"/>
        <v>49</v>
      </c>
      <c r="R43" s="184">
        <f t="shared" si="11"/>
        <v>178</v>
      </c>
      <c r="S43" s="112">
        <f t="shared" si="3"/>
        <v>45</v>
      </c>
      <c r="T43" s="1263"/>
      <c r="U43" s="1265"/>
      <c r="V43" s="1261"/>
      <c r="X43" s="174"/>
    </row>
    <row r="44" spans="1:24" ht="15.75" customHeight="1" thickBot="1">
      <c r="A44" s="501" t="s">
        <v>236</v>
      </c>
      <c r="B44" s="945" t="s">
        <v>237</v>
      </c>
      <c r="C44" s="472">
        <v>2009</v>
      </c>
      <c r="D44" s="567" t="s">
        <v>230</v>
      </c>
      <c r="E44" s="330">
        <v>5.66</v>
      </c>
      <c r="F44" s="528">
        <v>4.8899999999999997</v>
      </c>
      <c r="G44" s="502">
        <f t="shared" si="0"/>
        <v>51.999999999999993</v>
      </c>
      <c r="H44" s="220">
        <v>646</v>
      </c>
      <c r="I44" s="213">
        <v>649</v>
      </c>
      <c r="J44" s="240">
        <v>659</v>
      </c>
      <c r="K44" s="285">
        <v>45</v>
      </c>
      <c r="L44" s="220">
        <v>843</v>
      </c>
      <c r="M44" s="213">
        <v>809</v>
      </c>
      <c r="N44" s="240">
        <v>800</v>
      </c>
      <c r="O44" s="277">
        <v>34</v>
      </c>
      <c r="P44" s="246">
        <v>50</v>
      </c>
      <c r="Q44" s="293">
        <f t="shared" si="1"/>
        <v>50</v>
      </c>
      <c r="R44" s="184">
        <f t="shared" si="11"/>
        <v>181</v>
      </c>
      <c r="S44" s="112">
        <f t="shared" si="3"/>
        <v>42</v>
      </c>
      <c r="T44" s="1263"/>
      <c r="U44" s="1265"/>
      <c r="V44" s="1262"/>
      <c r="X44" s="174"/>
    </row>
    <row r="45" spans="1:24" ht="15.75" customHeight="1" thickBot="1">
      <c r="A45" s="823" t="s">
        <v>247</v>
      </c>
      <c r="B45" s="946" t="s">
        <v>248</v>
      </c>
      <c r="C45" s="941">
        <v>2007</v>
      </c>
      <c r="D45" s="746" t="s">
        <v>185</v>
      </c>
      <c r="E45" s="331">
        <v>6.21</v>
      </c>
      <c r="F45" s="333">
        <v>5.25</v>
      </c>
      <c r="G45" s="502">
        <f t="shared" si="0"/>
        <v>47.999999999999986</v>
      </c>
      <c r="H45" s="225">
        <v>632</v>
      </c>
      <c r="I45" s="222">
        <v>630</v>
      </c>
      <c r="J45" s="241">
        <v>643</v>
      </c>
      <c r="K45" s="281">
        <v>43</v>
      </c>
      <c r="L45" s="218">
        <v>1070</v>
      </c>
      <c r="M45" s="214"/>
      <c r="N45" s="241">
        <v>1075</v>
      </c>
      <c r="O45" s="274">
        <v>57</v>
      </c>
      <c r="P45" s="253">
        <v>60</v>
      </c>
      <c r="Q45" s="288">
        <f t="shared" si="1"/>
        <v>60</v>
      </c>
      <c r="R45" s="184">
        <f t="shared" si="11"/>
        <v>208</v>
      </c>
      <c r="S45" s="112">
        <f t="shared" si="3"/>
        <v>28</v>
      </c>
      <c r="T45" s="1263">
        <f>(R45+R46+R47+R48)</f>
        <v>761</v>
      </c>
      <c r="U45" s="1264">
        <f>(R45+R46+R47+R48)-MIN(R45,R46,R47,R48)</f>
        <v>600</v>
      </c>
      <c r="V45" s="1260">
        <f t="shared" ref="V45" si="13">RANK(U45,$U$9:$U$68)</f>
        <v>11</v>
      </c>
      <c r="X45" s="174"/>
    </row>
    <row r="46" spans="1:24" ht="15.75" customHeight="1" thickBot="1">
      <c r="A46" s="824" t="s">
        <v>183</v>
      </c>
      <c r="B46" s="947" t="s">
        <v>184</v>
      </c>
      <c r="C46" s="932">
        <v>2006</v>
      </c>
      <c r="D46" s="747" t="s">
        <v>185</v>
      </c>
      <c r="E46" s="332">
        <v>3.67</v>
      </c>
      <c r="F46" s="229">
        <v>3.97</v>
      </c>
      <c r="G46" s="502">
        <f t="shared" si="0"/>
        <v>63.999999999999993</v>
      </c>
      <c r="H46" s="224"/>
      <c r="I46" s="212">
        <v>702</v>
      </c>
      <c r="J46" s="155">
        <v>701</v>
      </c>
      <c r="K46" s="282">
        <v>55</v>
      </c>
      <c r="L46" s="219">
        <v>860</v>
      </c>
      <c r="M46" s="223">
        <v>1088</v>
      </c>
      <c r="N46" s="155">
        <v>1098</v>
      </c>
      <c r="O46" s="275">
        <v>59</v>
      </c>
      <c r="P46" s="245">
        <v>49</v>
      </c>
      <c r="Q46" s="289">
        <f t="shared" si="1"/>
        <v>49</v>
      </c>
      <c r="R46" s="184">
        <f t="shared" si="11"/>
        <v>227</v>
      </c>
      <c r="S46" s="112">
        <f t="shared" si="3"/>
        <v>12</v>
      </c>
      <c r="T46" s="1263"/>
      <c r="U46" s="1265"/>
      <c r="V46" s="1261"/>
      <c r="X46" s="174"/>
    </row>
    <row r="47" spans="1:24" ht="15.75" customHeight="1" thickBot="1">
      <c r="A47" s="824" t="s">
        <v>222</v>
      </c>
      <c r="B47" s="947" t="s">
        <v>223</v>
      </c>
      <c r="C47" s="932">
        <v>2008</v>
      </c>
      <c r="D47" s="627" t="s">
        <v>185</v>
      </c>
      <c r="E47" s="326">
        <v>4.37</v>
      </c>
      <c r="F47" s="229">
        <v>4.9000000000000004</v>
      </c>
      <c r="G47" s="502">
        <f t="shared" si="0"/>
        <v>56.999999999999993</v>
      </c>
      <c r="H47" s="219">
        <v>624</v>
      </c>
      <c r="I47" s="212">
        <v>615</v>
      </c>
      <c r="J47" s="155"/>
      <c r="K47" s="283">
        <v>39</v>
      </c>
      <c r="L47" s="219"/>
      <c r="M47" s="212">
        <v>684</v>
      </c>
      <c r="N47" s="155">
        <v>610</v>
      </c>
      <c r="O47" s="280">
        <v>18</v>
      </c>
      <c r="P47" s="245">
        <v>51</v>
      </c>
      <c r="Q47" s="289">
        <f t="shared" si="1"/>
        <v>51</v>
      </c>
      <c r="R47" s="184">
        <f t="shared" si="11"/>
        <v>165</v>
      </c>
      <c r="S47" s="112">
        <f t="shared" si="3"/>
        <v>53</v>
      </c>
      <c r="T47" s="1263"/>
      <c r="U47" s="1265"/>
      <c r="V47" s="1261"/>
      <c r="X47" s="174"/>
    </row>
    <row r="48" spans="1:24" ht="15.75" customHeight="1" thickBot="1">
      <c r="A48" s="955" t="s">
        <v>259</v>
      </c>
      <c r="B48" s="949" t="s">
        <v>260</v>
      </c>
      <c r="C48" s="938">
        <v>2009</v>
      </c>
      <c r="D48" s="748" t="s">
        <v>185</v>
      </c>
      <c r="E48" s="332">
        <v>11</v>
      </c>
      <c r="F48" s="528">
        <v>6.47</v>
      </c>
      <c r="G48" s="502">
        <f t="shared" si="0"/>
        <v>36</v>
      </c>
      <c r="H48" s="220">
        <v>692</v>
      </c>
      <c r="I48" s="213">
        <v>693</v>
      </c>
      <c r="J48" s="240">
        <v>670</v>
      </c>
      <c r="K48" s="285">
        <v>53</v>
      </c>
      <c r="L48" s="220">
        <v>640</v>
      </c>
      <c r="M48" s="213">
        <v>725</v>
      </c>
      <c r="N48" s="240">
        <v>857</v>
      </c>
      <c r="O48" s="277">
        <v>35</v>
      </c>
      <c r="P48" s="246">
        <v>37</v>
      </c>
      <c r="Q48" s="289">
        <f t="shared" si="1"/>
        <v>37</v>
      </c>
      <c r="R48" s="184">
        <f t="shared" si="11"/>
        <v>161</v>
      </c>
      <c r="S48" s="112">
        <f t="shared" si="3"/>
        <v>57</v>
      </c>
      <c r="T48" s="1263"/>
      <c r="U48" s="1265"/>
      <c r="V48" s="1262"/>
      <c r="X48" s="174"/>
    </row>
    <row r="49" spans="1:24" ht="15.75" customHeight="1" thickBot="1">
      <c r="A49" s="499" t="s">
        <v>231</v>
      </c>
      <c r="B49" s="553" t="s">
        <v>218</v>
      </c>
      <c r="C49" s="932">
        <v>2007</v>
      </c>
      <c r="D49" s="570" t="s">
        <v>232</v>
      </c>
      <c r="E49" s="315">
        <v>5.0199999999999996</v>
      </c>
      <c r="F49" s="333">
        <v>4.82</v>
      </c>
      <c r="G49" s="502">
        <f t="shared" si="0"/>
        <v>51.999999999999993</v>
      </c>
      <c r="H49" s="218"/>
      <c r="I49" s="211">
        <v>760</v>
      </c>
      <c r="J49" s="239"/>
      <c r="K49" s="281">
        <v>67</v>
      </c>
      <c r="L49" s="218">
        <v>953</v>
      </c>
      <c r="M49" s="211">
        <v>1040</v>
      </c>
      <c r="N49" s="239">
        <v>998</v>
      </c>
      <c r="O49" s="279">
        <v>54</v>
      </c>
      <c r="P49" s="244">
        <v>53</v>
      </c>
      <c r="Q49" s="288">
        <f t="shared" si="1"/>
        <v>53</v>
      </c>
      <c r="R49" s="184">
        <f t="shared" si="11"/>
        <v>226</v>
      </c>
      <c r="S49" s="112">
        <f t="shared" si="3"/>
        <v>13</v>
      </c>
      <c r="T49" s="1263">
        <f>(R49+R50+R51+R52)</f>
        <v>683</v>
      </c>
      <c r="U49" s="1264">
        <f>(R49+R50+R51+R52)-MIN(R49,R50,R51,R52)</f>
        <v>547</v>
      </c>
      <c r="V49" s="1260">
        <f t="shared" ref="V49" si="14">RANK(U49,$U$9:$U$68)</f>
        <v>14</v>
      </c>
      <c r="X49" s="174"/>
    </row>
    <row r="50" spans="1:24" ht="15.75" customHeight="1" thickBot="1">
      <c r="A50" s="499" t="s">
        <v>261</v>
      </c>
      <c r="B50" s="553" t="s">
        <v>262</v>
      </c>
      <c r="C50" s="932">
        <v>2008</v>
      </c>
      <c r="D50" s="507" t="s">
        <v>232</v>
      </c>
      <c r="E50" s="334">
        <v>6.62</v>
      </c>
      <c r="F50" s="527">
        <v>7.58</v>
      </c>
      <c r="G50" s="502">
        <f t="shared" si="0"/>
        <v>33.999999999999993</v>
      </c>
      <c r="H50" s="224"/>
      <c r="I50" s="213">
        <v>672</v>
      </c>
      <c r="J50" s="242">
        <v>656</v>
      </c>
      <c r="K50" s="283">
        <v>49</v>
      </c>
      <c r="L50" s="224">
        <v>848</v>
      </c>
      <c r="M50" s="223">
        <v>763</v>
      </c>
      <c r="N50" s="242">
        <v>848</v>
      </c>
      <c r="O50" s="280">
        <v>34</v>
      </c>
      <c r="P50" s="254">
        <v>48</v>
      </c>
      <c r="Q50" s="294">
        <f t="shared" si="1"/>
        <v>48</v>
      </c>
      <c r="R50" s="184">
        <f t="shared" si="11"/>
        <v>165</v>
      </c>
      <c r="S50" s="112">
        <f t="shared" si="3"/>
        <v>53</v>
      </c>
      <c r="T50" s="1263"/>
      <c r="U50" s="1265"/>
      <c r="V50" s="1261"/>
      <c r="X50" s="174"/>
    </row>
    <row r="51" spans="1:24" ht="15.75" customHeight="1" thickBot="1">
      <c r="A51" s="499" t="s">
        <v>265</v>
      </c>
      <c r="B51" s="553" t="s">
        <v>182</v>
      </c>
      <c r="C51" s="932">
        <v>2009</v>
      </c>
      <c r="D51" s="450" t="s">
        <v>232</v>
      </c>
      <c r="E51" s="316">
        <v>7.44</v>
      </c>
      <c r="F51" s="527">
        <v>9.64</v>
      </c>
      <c r="G51" s="502">
        <f t="shared" si="0"/>
        <v>25.999999999999996</v>
      </c>
      <c r="H51" s="219">
        <v>614</v>
      </c>
      <c r="I51" s="223">
        <v>633</v>
      </c>
      <c r="J51" s="155"/>
      <c r="K51" s="284">
        <v>41</v>
      </c>
      <c r="L51" s="219">
        <v>826</v>
      </c>
      <c r="M51" s="212">
        <v>820</v>
      </c>
      <c r="N51" s="155">
        <v>840</v>
      </c>
      <c r="O51" s="280">
        <v>34</v>
      </c>
      <c r="P51" s="245">
        <v>35</v>
      </c>
      <c r="Q51" s="289">
        <f t="shared" si="1"/>
        <v>35</v>
      </c>
      <c r="R51" s="184">
        <f t="shared" si="11"/>
        <v>136</v>
      </c>
      <c r="S51" s="112">
        <f t="shared" si="3"/>
        <v>59</v>
      </c>
      <c r="T51" s="1263"/>
      <c r="U51" s="1265"/>
      <c r="V51" s="1261"/>
      <c r="X51" s="174"/>
    </row>
    <row r="52" spans="1:24" ht="15.75" customHeight="1" thickBot="1">
      <c r="A52" s="501" t="s">
        <v>258</v>
      </c>
      <c r="B52" s="950" t="s">
        <v>162</v>
      </c>
      <c r="C52" s="938">
        <v>2008</v>
      </c>
      <c r="D52" s="450" t="s">
        <v>232</v>
      </c>
      <c r="E52" s="335">
        <v>5.91</v>
      </c>
      <c r="F52" s="526">
        <v>6.27</v>
      </c>
      <c r="G52" s="502">
        <f t="shared" si="0"/>
        <v>41</v>
      </c>
      <c r="H52" s="220">
        <v>624</v>
      </c>
      <c r="I52" s="213">
        <v>638</v>
      </c>
      <c r="J52" s="240">
        <v>663</v>
      </c>
      <c r="K52" s="285">
        <v>47</v>
      </c>
      <c r="L52" s="220">
        <v>670</v>
      </c>
      <c r="M52" s="213">
        <v>613</v>
      </c>
      <c r="N52" s="240">
        <v>705</v>
      </c>
      <c r="O52" s="277">
        <v>20</v>
      </c>
      <c r="P52" s="246">
        <v>48</v>
      </c>
      <c r="Q52" s="293">
        <f t="shared" si="1"/>
        <v>48</v>
      </c>
      <c r="R52" s="184">
        <f t="shared" si="11"/>
        <v>156</v>
      </c>
      <c r="S52" s="112">
        <f t="shared" si="3"/>
        <v>58</v>
      </c>
      <c r="T52" s="1263"/>
      <c r="U52" s="1265"/>
      <c r="V52" s="1262"/>
      <c r="X52" s="174"/>
    </row>
    <row r="53" spans="1:24" ht="15.75" customHeight="1" thickBot="1">
      <c r="A53" s="823" t="s">
        <v>227</v>
      </c>
      <c r="B53" s="946" t="s">
        <v>228</v>
      </c>
      <c r="C53" s="939">
        <v>2009</v>
      </c>
      <c r="D53" s="746" t="s">
        <v>80</v>
      </c>
      <c r="E53" s="336">
        <v>4.95</v>
      </c>
      <c r="F53" s="228">
        <v>4.43</v>
      </c>
      <c r="G53" s="502">
        <f t="shared" si="0"/>
        <v>56</v>
      </c>
      <c r="H53" s="218">
        <v>758</v>
      </c>
      <c r="I53" s="211">
        <v>760</v>
      </c>
      <c r="J53" s="239"/>
      <c r="K53" s="281">
        <v>67</v>
      </c>
      <c r="L53" s="218">
        <v>539</v>
      </c>
      <c r="M53" s="211">
        <v>659</v>
      </c>
      <c r="N53" s="239"/>
      <c r="O53" s="274">
        <v>15</v>
      </c>
      <c r="P53" s="244">
        <v>56</v>
      </c>
      <c r="Q53" s="288">
        <f t="shared" si="1"/>
        <v>56</v>
      </c>
      <c r="R53" s="184">
        <f t="shared" si="11"/>
        <v>194</v>
      </c>
      <c r="S53" s="112">
        <f t="shared" si="3"/>
        <v>35</v>
      </c>
      <c r="T53" s="1263">
        <f>(R53+R54+R55+R56)</f>
        <v>797</v>
      </c>
      <c r="U53" s="1264">
        <f>(R53+R54+R55+R56)-MIN(R53,R54,R55,R56)</f>
        <v>625</v>
      </c>
      <c r="V53" s="1260">
        <f t="shared" ref="V53" si="15">RANK(U53,$U$9:$U$68)</f>
        <v>7</v>
      </c>
      <c r="X53" s="174"/>
    </row>
    <row r="54" spans="1:24" ht="15.75" customHeight="1" thickBot="1">
      <c r="A54" s="824" t="s">
        <v>257</v>
      </c>
      <c r="B54" s="947" t="s">
        <v>201</v>
      </c>
      <c r="C54" s="935">
        <v>2008</v>
      </c>
      <c r="D54" s="747" t="s">
        <v>80</v>
      </c>
      <c r="E54" s="316">
        <v>6.53</v>
      </c>
      <c r="F54" s="229">
        <v>5.77</v>
      </c>
      <c r="G54" s="502">
        <f t="shared" si="0"/>
        <v>42.999999999999986</v>
      </c>
      <c r="H54" s="219">
        <v>657</v>
      </c>
      <c r="I54" s="212">
        <v>664</v>
      </c>
      <c r="J54" s="155">
        <v>660</v>
      </c>
      <c r="K54" s="282">
        <v>47</v>
      </c>
      <c r="L54" s="219"/>
      <c r="M54" s="212">
        <v>863</v>
      </c>
      <c r="N54" s="155">
        <v>918</v>
      </c>
      <c r="O54" s="280">
        <v>41</v>
      </c>
      <c r="P54" s="245">
        <v>41</v>
      </c>
      <c r="Q54" s="294">
        <f t="shared" si="1"/>
        <v>41</v>
      </c>
      <c r="R54" s="184">
        <f t="shared" si="11"/>
        <v>172</v>
      </c>
      <c r="S54" s="112">
        <f t="shared" si="3"/>
        <v>50</v>
      </c>
      <c r="T54" s="1263"/>
      <c r="U54" s="1265"/>
      <c r="V54" s="1261"/>
      <c r="X54" s="174"/>
    </row>
    <row r="55" spans="1:24" ht="15.75" customHeight="1" thickBot="1">
      <c r="A55" s="824" t="s">
        <v>188</v>
      </c>
      <c r="B55" s="947" t="s">
        <v>189</v>
      </c>
      <c r="C55" s="935">
        <v>2007</v>
      </c>
      <c r="D55" s="627" t="s">
        <v>80</v>
      </c>
      <c r="E55" s="316">
        <v>3.71</v>
      </c>
      <c r="F55" s="529">
        <v>4.5</v>
      </c>
      <c r="G55" s="502">
        <f t="shared" si="0"/>
        <v>62.999999999999986</v>
      </c>
      <c r="H55" s="219">
        <v>773</v>
      </c>
      <c r="I55" s="212">
        <v>796</v>
      </c>
      <c r="J55" s="155">
        <v>821</v>
      </c>
      <c r="K55" s="283">
        <v>79</v>
      </c>
      <c r="L55" s="219"/>
      <c r="M55" s="212">
        <v>908</v>
      </c>
      <c r="N55" s="155"/>
      <c r="O55" s="280">
        <v>40</v>
      </c>
      <c r="P55" s="245">
        <v>58</v>
      </c>
      <c r="Q55" s="289">
        <f t="shared" si="1"/>
        <v>58</v>
      </c>
      <c r="R55" s="184">
        <f t="shared" si="11"/>
        <v>240</v>
      </c>
      <c r="S55" s="112">
        <f t="shared" si="3"/>
        <v>5</v>
      </c>
      <c r="T55" s="1263"/>
      <c r="U55" s="1265"/>
      <c r="V55" s="1261"/>
      <c r="X55" s="174"/>
    </row>
    <row r="56" spans="1:24" ht="15.75" customHeight="1" thickBot="1">
      <c r="A56" s="955" t="s">
        <v>205</v>
      </c>
      <c r="B56" s="949" t="s">
        <v>206</v>
      </c>
      <c r="C56" s="940">
        <v>2008</v>
      </c>
      <c r="D56" s="748" t="s">
        <v>80</v>
      </c>
      <c r="E56" s="318">
        <v>11</v>
      </c>
      <c r="F56" s="526">
        <v>4.05</v>
      </c>
      <c r="G56" s="502">
        <f t="shared" si="0"/>
        <v>59.999999999999993</v>
      </c>
      <c r="H56" s="220">
        <v>628</v>
      </c>
      <c r="I56" s="213">
        <v>639</v>
      </c>
      <c r="J56" s="240">
        <v>671</v>
      </c>
      <c r="K56" s="285">
        <v>49</v>
      </c>
      <c r="L56" s="220">
        <v>658</v>
      </c>
      <c r="M56" s="213"/>
      <c r="N56" s="240">
        <v>838</v>
      </c>
      <c r="O56" s="277">
        <v>33</v>
      </c>
      <c r="P56" s="246">
        <v>49</v>
      </c>
      <c r="Q56" s="293">
        <f t="shared" si="1"/>
        <v>49</v>
      </c>
      <c r="R56" s="184">
        <f t="shared" si="11"/>
        <v>191</v>
      </c>
      <c r="S56" s="112">
        <f t="shared" si="3"/>
        <v>37</v>
      </c>
      <c r="T56" s="1263"/>
      <c r="U56" s="1265"/>
      <c r="V56" s="1262"/>
      <c r="X56" s="174"/>
    </row>
    <row r="57" spans="1:24" ht="15.75" customHeight="1" thickBot="1">
      <c r="A57" s="630" t="s">
        <v>235</v>
      </c>
      <c r="B57" s="944" t="s">
        <v>177</v>
      </c>
      <c r="C57" s="522">
        <v>2008</v>
      </c>
      <c r="D57" s="745" t="s">
        <v>195</v>
      </c>
      <c r="E57" s="324">
        <v>4.8600000000000003</v>
      </c>
      <c r="F57" s="531">
        <v>6.69</v>
      </c>
      <c r="G57" s="502">
        <f t="shared" si="0"/>
        <v>51.999999999999993</v>
      </c>
      <c r="H57" s="225">
        <v>623</v>
      </c>
      <c r="I57" s="214">
        <v>652</v>
      </c>
      <c r="J57" s="241">
        <v>617</v>
      </c>
      <c r="K57" s="286">
        <v>45</v>
      </c>
      <c r="L57" s="218"/>
      <c r="M57" s="222">
        <v>588</v>
      </c>
      <c r="N57" s="241">
        <v>777</v>
      </c>
      <c r="O57" s="274">
        <v>27</v>
      </c>
      <c r="P57" s="253">
        <v>42</v>
      </c>
      <c r="Q57" s="293">
        <f t="shared" si="1"/>
        <v>42</v>
      </c>
      <c r="R57" s="184">
        <f t="shared" si="11"/>
        <v>166</v>
      </c>
      <c r="S57" s="112">
        <f t="shared" si="3"/>
        <v>52</v>
      </c>
      <c r="T57" s="1263">
        <f>(R57+R58+R59+R60)</f>
        <v>768</v>
      </c>
      <c r="U57" s="1264">
        <f>(R57+R58+R59+R60)-MIN(R57,R58,R59,R60)</f>
        <v>602</v>
      </c>
      <c r="V57" s="1260">
        <f t="shared" ref="V57" si="16">RANK(U57,$U$9:$U$68)</f>
        <v>10</v>
      </c>
      <c r="X57" s="174"/>
    </row>
    <row r="58" spans="1:24" ht="15.75" customHeight="1" thickBot="1">
      <c r="A58" s="499" t="s">
        <v>209</v>
      </c>
      <c r="B58" s="553" t="s">
        <v>210</v>
      </c>
      <c r="C58" s="478">
        <v>2009</v>
      </c>
      <c r="D58" s="561" t="s">
        <v>195</v>
      </c>
      <c r="E58" s="322">
        <v>4.1399999999999997</v>
      </c>
      <c r="F58" s="533">
        <v>4.13</v>
      </c>
      <c r="G58" s="502">
        <f t="shared" si="0"/>
        <v>58.999999999999993</v>
      </c>
      <c r="H58" s="224">
        <v>647</v>
      </c>
      <c r="I58" s="223">
        <v>670</v>
      </c>
      <c r="J58" s="155">
        <v>666</v>
      </c>
      <c r="K58" s="282">
        <v>49</v>
      </c>
      <c r="L58" s="219">
        <v>878</v>
      </c>
      <c r="M58" s="212">
        <v>646</v>
      </c>
      <c r="N58" s="155">
        <v>683</v>
      </c>
      <c r="O58" s="280">
        <v>37</v>
      </c>
      <c r="P58" s="245">
        <v>47</v>
      </c>
      <c r="Q58" s="294">
        <f t="shared" si="1"/>
        <v>47</v>
      </c>
      <c r="R58" s="184">
        <f t="shared" si="11"/>
        <v>192</v>
      </c>
      <c r="S58" s="112">
        <f t="shared" si="3"/>
        <v>36</v>
      </c>
      <c r="T58" s="1263"/>
      <c r="U58" s="1265"/>
      <c r="V58" s="1261"/>
      <c r="X58" s="174"/>
    </row>
    <row r="59" spans="1:24" ht="15.75" customHeight="1" thickBot="1">
      <c r="A59" s="499" t="s">
        <v>243</v>
      </c>
      <c r="B59" s="553" t="s">
        <v>244</v>
      </c>
      <c r="C59" s="447">
        <v>2009</v>
      </c>
      <c r="D59" s="559" t="s">
        <v>195</v>
      </c>
      <c r="E59" s="322">
        <v>5.13</v>
      </c>
      <c r="F59" s="533">
        <v>5.21</v>
      </c>
      <c r="G59" s="502">
        <f t="shared" si="0"/>
        <v>48.999999999999993</v>
      </c>
      <c r="H59" s="219">
        <v>634</v>
      </c>
      <c r="I59" s="212">
        <v>657</v>
      </c>
      <c r="J59" s="155">
        <v>645</v>
      </c>
      <c r="K59" s="282">
        <v>45</v>
      </c>
      <c r="L59" s="219">
        <v>913</v>
      </c>
      <c r="M59" s="212"/>
      <c r="N59" s="155"/>
      <c r="O59" s="277">
        <v>41</v>
      </c>
      <c r="P59" s="245">
        <v>54</v>
      </c>
      <c r="Q59" s="294">
        <f t="shared" si="1"/>
        <v>54</v>
      </c>
      <c r="R59" s="184">
        <f t="shared" si="11"/>
        <v>189</v>
      </c>
      <c r="S59" s="112">
        <f t="shared" si="3"/>
        <v>39</v>
      </c>
      <c r="T59" s="1263"/>
      <c r="U59" s="1265"/>
      <c r="V59" s="1261"/>
      <c r="X59" s="174"/>
    </row>
    <row r="60" spans="1:24" ht="15.75" customHeight="1" thickBot="1">
      <c r="A60" s="501" t="s">
        <v>193</v>
      </c>
      <c r="B60" s="950" t="s">
        <v>194</v>
      </c>
      <c r="C60" s="524">
        <v>2008</v>
      </c>
      <c r="D60" s="561" t="s">
        <v>195</v>
      </c>
      <c r="E60" s="324">
        <v>4.04</v>
      </c>
      <c r="F60" s="528">
        <v>3.91</v>
      </c>
      <c r="G60" s="502">
        <f t="shared" si="0"/>
        <v>61</v>
      </c>
      <c r="H60" s="220">
        <v>701</v>
      </c>
      <c r="I60" s="213">
        <v>708</v>
      </c>
      <c r="J60" s="243"/>
      <c r="K60" s="283">
        <v>55</v>
      </c>
      <c r="L60" s="220">
        <v>780</v>
      </c>
      <c r="M60" s="213">
        <v>979</v>
      </c>
      <c r="N60" s="242">
        <v>975</v>
      </c>
      <c r="O60" s="278">
        <v>47</v>
      </c>
      <c r="P60" s="254">
        <v>58</v>
      </c>
      <c r="Q60" s="294">
        <f t="shared" si="1"/>
        <v>58</v>
      </c>
      <c r="R60" s="184">
        <f t="shared" si="11"/>
        <v>221</v>
      </c>
      <c r="S60" s="112">
        <f t="shared" si="3"/>
        <v>16</v>
      </c>
      <c r="T60" s="1263"/>
      <c r="U60" s="1265"/>
      <c r="V60" s="1262"/>
      <c r="X60" s="174"/>
    </row>
    <row r="61" spans="1:24" ht="15.75" customHeight="1" thickBot="1">
      <c r="A61" s="499" t="s">
        <v>220</v>
      </c>
      <c r="B61" s="553" t="s">
        <v>221</v>
      </c>
      <c r="C61" s="941">
        <v>2009</v>
      </c>
      <c r="D61" s="565" t="s">
        <v>35</v>
      </c>
      <c r="E61" s="337">
        <v>4.3499999999999996</v>
      </c>
      <c r="F61" s="228">
        <v>4.5599999999999996</v>
      </c>
      <c r="G61" s="502">
        <f t="shared" si="0"/>
        <v>56.999999999999993</v>
      </c>
      <c r="H61" s="218"/>
      <c r="I61" s="222">
        <v>748</v>
      </c>
      <c r="J61" s="241">
        <v>766</v>
      </c>
      <c r="K61" s="281">
        <v>67</v>
      </c>
      <c r="L61" s="218"/>
      <c r="M61" s="222">
        <v>1000</v>
      </c>
      <c r="N61" s="241">
        <v>1059</v>
      </c>
      <c r="O61" s="274">
        <v>55</v>
      </c>
      <c r="P61" s="253">
        <v>57</v>
      </c>
      <c r="Q61" s="292">
        <f t="shared" ref="Q61:Q92" si="17">P61</f>
        <v>57</v>
      </c>
      <c r="R61" s="184">
        <f t="shared" si="11"/>
        <v>236</v>
      </c>
      <c r="S61" s="112">
        <f t="shared" si="3"/>
        <v>9</v>
      </c>
      <c r="T61" s="1263">
        <f t="shared" ref="T61" si="18">(R61+R62+R63+R64)</f>
        <v>819</v>
      </c>
      <c r="U61" s="1264">
        <f t="shared" ref="U61" si="19">(R61+R62+R63+R64)-MIN(R61,R62,R63,R64)</f>
        <v>657</v>
      </c>
      <c r="V61" s="1260">
        <f t="shared" ref="V61" si="20">RANK(U61,$U$9:$U$68)</f>
        <v>5</v>
      </c>
      <c r="X61" s="174"/>
    </row>
    <row r="62" spans="1:24" ht="15.75" customHeight="1" thickBot="1">
      <c r="A62" s="499" t="s">
        <v>174</v>
      </c>
      <c r="B62" s="553" t="s">
        <v>175</v>
      </c>
      <c r="C62" s="932">
        <v>2008</v>
      </c>
      <c r="D62" s="562" t="s">
        <v>35</v>
      </c>
      <c r="E62" s="322">
        <v>3.63</v>
      </c>
      <c r="F62" s="229">
        <v>3.2</v>
      </c>
      <c r="G62" s="502">
        <f t="shared" si="0"/>
        <v>69</v>
      </c>
      <c r="H62" s="219"/>
      <c r="I62" s="212">
        <v>727</v>
      </c>
      <c r="J62" s="155">
        <v>742</v>
      </c>
      <c r="K62" s="283">
        <v>63</v>
      </c>
      <c r="L62" s="255">
        <v>980</v>
      </c>
      <c r="M62" s="212">
        <v>1041</v>
      </c>
      <c r="N62" s="155">
        <v>1060</v>
      </c>
      <c r="O62" s="280">
        <v>56</v>
      </c>
      <c r="P62" s="245">
        <v>43</v>
      </c>
      <c r="Q62" s="289">
        <f t="shared" si="17"/>
        <v>43</v>
      </c>
      <c r="R62" s="184">
        <f t="shared" si="11"/>
        <v>231</v>
      </c>
      <c r="S62" s="112">
        <f t="shared" si="3"/>
        <v>11</v>
      </c>
      <c r="T62" s="1263"/>
      <c r="U62" s="1265"/>
      <c r="V62" s="1261"/>
      <c r="X62" s="174"/>
    </row>
    <row r="63" spans="1:24" ht="15.75" customHeight="1" thickBot="1">
      <c r="A63" s="499" t="s">
        <v>241</v>
      </c>
      <c r="B63" s="553" t="s">
        <v>242</v>
      </c>
      <c r="C63" s="932">
        <v>2010</v>
      </c>
      <c r="D63" s="562" t="s">
        <v>35</v>
      </c>
      <c r="E63" s="322">
        <v>5.1100000000000003</v>
      </c>
      <c r="F63" s="229">
        <v>5.38</v>
      </c>
      <c r="G63" s="502">
        <f t="shared" si="0"/>
        <v>48.999999999999993</v>
      </c>
      <c r="H63" s="219">
        <v>701</v>
      </c>
      <c r="I63" s="212">
        <v>727</v>
      </c>
      <c r="J63" s="155">
        <v>711</v>
      </c>
      <c r="K63" s="284">
        <v>59</v>
      </c>
      <c r="L63" s="219">
        <v>784</v>
      </c>
      <c r="M63" s="212">
        <v>825</v>
      </c>
      <c r="N63" s="155">
        <v>777</v>
      </c>
      <c r="O63" s="280">
        <v>32</v>
      </c>
      <c r="P63" s="245">
        <v>50</v>
      </c>
      <c r="Q63" s="289">
        <f t="shared" si="17"/>
        <v>50</v>
      </c>
      <c r="R63" s="184">
        <f t="shared" si="11"/>
        <v>190</v>
      </c>
      <c r="S63" s="112">
        <f t="shared" si="3"/>
        <v>38</v>
      </c>
      <c r="T63" s="1263"/>
      <c r="U63" s="1265"/>
      <c r="V63" s="1261"/>
      <c r="X63" s="174"/>
    </row>
    <row r="64" spans="1:24" ht="15.75" customHeight="1" thickBot="1">
      <c r="A64" s="501" t="s">
        <v>266</v>
      </c>
      <c r="B64" s="950" t="s">
        <v>267</v>
      </c>
      <c r="C64" s="938">
        <v>2009</v>
      </c>
      <c r="D64" s="562" t="s">
        <v>35</v>
      </c>
      <c r="E64" s="338">
        <v>8.2200000000000006</v>
      </c>
      <c r="F64" s="530">
        <v>9.64</v>
      </c>
      <c r="G64" s="502">
        <f t="shared" si="0"/>
        <v>17.999999999999989</v>
      </c>
      <c r="H64" s="220">
        <v>648</v>
      </c>
      <c r="I64" s="213">
        <v>668</v>
      </c>
      <c r="J64" s="243">
        <v>667</v>
      </c>
      <c r="K64" s="285">
        <v>47</v>
      </c>
      <c r="L64" s="220">
        <v>815</v>
      </c>
      <c r="M64" s="213"/>
      <c r="N64" s="242">
        <v>927</v>
      </c>
      <c r="O64" s="277">
        <v>42</v>
      </c>
      <c r="P64" s="254">
        <v>55</v>
      </c>
      <c r="Q64" s="293">
        <f t="shared" si="17"/>
        <v>55</v>
      </c>
      <c r="R64" s="184">
        <f t="shared" si="11"/>
        <v>162</v>
      </c>
      <c r="S64" s="112">
        <f t="shared" si="3"/>
        <v>56</v>
      </c>
      <c r="T64" s="1263"/>
      <c r="U64" s="1265"/>
      <c r="V64" s="1262"/>
      <c r="X64" s="174"/>
    </row>
    <row r="65" spans="1:24" ht="15.75" customHeight="1" thickBot="1">
      <c r="A65" s="454" t="s">
        <v>190</v>
      </c>
      <c r="B65" s="455" t="s">
        <v>191</v>
      </c>
      <c r="C65" s="482">
        <v>2007</v>
      </c>
      <c r="D65" s="564" t="s">
        <v>58</v>
      </c>
      <c r="E65" s="324">
        <v>3.96</v>
      </c>
      <c r="F65" s="531">
        <v>3.73</v>
      </c>
      <c r="G65" s="502">
        <f t="shared" si="0"/>
        <v>62.999999999999986</v>
      </c>
      <c r="H65" s="225">
        <v>719</v>
      </c>
      <c r="I65" s="214">
        <v>730</v>
      </c>
      <c r="J65" s="241">
        <v>741</v>
      </c>
      <c r="K65" s="286">
        <v>63</v>
      </c>
      <c r="L65" s="218">
        <v>799</v>
      </c>
      <c r="M65" s="222">
        <v>820</v>
      </c>
      <c r="N65" s="241">
        <v>870</v>
      </c>
      <c r="O65" s="279">
        <v>37</v>
      </c>
      <c r="P65" s="253">
        <v>63</v>
      </c>
      <c r="Q65" s="293">
        <f t="shared" si="17"/>
        <v>63</v>
      </c>
      <c r="R65" s="184">
        <f t="shared" si="11"/>
        <v>226</v>
      </c>
      <c r="S65" s="112">
        <f t="shared" si="3"/>
        <v>13</v>
      </c>
      <c r="T65" s="1263">
        <f t="shared" ref="T65" si="21">(R65+R66+R67+R68)</f>
        <v>605</v>
      </c>
      <c r="U65" s="1264">
        <f t="shared" ref="U65" si="22">(R65+R66+R67+R68)-MIN(R65,R66,R67,R68)</f>
        <v>605</v>
      </c>
      <c r="V65" s="1260">
        <f t="shared" ref="V65" si="23">RANK(U65,$U$9:$U$68)</f>
        <v>9</v>
      </c>
      <c r="X65" s="174"/>
    </row>
    <row r="66" spans="1:24" ht="15.75" customHeight="1" thickBot="1">
      <c r="A66" s="454" t="s">
        <v>207</v>
      </c>
      <c r="B66" s="455" t="s">
        <v>208</v>
      </c>
      <c r="C66" s="509">
        <v>2008</v>
      </c>
      <c r="D66" s="479" t="s">
        <v>58</v>
      </c>
      <c r="E66" s="322">
        <v>4.5999999999999996</v>
      </c>
      <c r="F66" s="532">
        <v>4.12</v>
      </c>
      <c r="G66" s="502">
        <f t="shared" si="0"/>
        <v>58.999999999999993</v>
      </c>
      <c r="H66" s="224">
        <v>671</v>
      </c>
      <c r="I66" s="223"/>
      <c r="J66" s="155">
        <v>646</v>
      </c>
      <c r="K66" s="284">
        <v>49</v>
      </c>
      <c r="L66" s="219"/>
      <c r="M66" s="212">
        <v>739</v>
      </c>
      <c r="N66" s="155">
        <v>788</v>
      </c>
      <c r="O66" s="280">
        <v>28</v>
      </c>
      <c r="P66" s="245">
        <v>46</v>
      </c>
      <c r="Q66" s="293">
        <f t="shared" si="17"/>
        <v>46</v>
      </c>
      <c r="R66" s="184">
        <f t="shared" si="11"/>
        <v>182</v>
      </c>
      <c r="S66" s="112">
        <f t="shared" si="3"/>
        <v>41</v>
      </c>
      <c r="T66" s="1263"/>
      <c r="U66" s="1265"/>
      <c r="V66" s="1261"/>
      <c r="X66" s="174"/>
    </row>
    <row r="67" spans="1:24" ht="15.75" customHeight="1" thickBot="1">
      <c r="A67" s="825" t="s">
        <v>217</v>
      </c>
      <c r="B67" s="951" t="s">
        <v>218</v>
      </c>
      <c r="C67" s="482">
        <v>2009</v>
      </c>
      <c r="D67" s="479" t="s">
        <v>58</v>
      </c>
      <c r="E67" s="322">
        <v>4.66</v>
      </c>
      <c r="F67" s="533">
        <v>4.29</v>
      </c>
      <c r="G67" s="502">
        <f t="shared" si="0"/>
        <v>58</v>
      </c>
      <c r="H67" s="219">
        <v>699</v>
      </c>
      <c r="I67" s="212">
        <v>703</v>
      </c>
      <c r="J67" s="155">
        <v>699</v>
      </c>
      <c r="K67" s="284">
        <v>55</v>
      </c>
      <c r="L67" s="219">
        <v>610</v>
      </c>
      <c r="M67" s="212">
        <v>624</v>
      </c>
      <c r="N67" s="155">
        <v>793</v>
      </c>
      <c r="O67" s="280">
        <v>29</v>
      </c>
      <c r="P67" s="245">
        <v>55</v>
      </c>
      <c r="Q67" s="293">
        <f t="shared" si="17"/>
        <v>55</v>
      </c>
      <c r="R67" s="184">
        <f t="shared" si="11"/>
        <v>197</v>
      </c>
      <c r="S67" s="112">
        <f t="shared" si="3"/>
        <v>31</v>
      </c>
      <c r="T67" s="1263"/>
      <c r="U67" s="1265"/>
      <c r="V67" s="1261"/>
      <c r="X67" s="174"/>
    </row>
    <row r="68" spans="1:24" ht="15.75" customHeight="1" thickBot="1">
      <c r="A68" s="885"/>
      <c r="B68" s="886"/>
      <c r="C68" s="887"/>
      <c r="D68" s="748"/>
      <c r="E68" s="338"/>
      <c r="F68" s="725"/>
      <c r="G68" s="502"/>
      <c r="H68" s="357"/>
      <c r="I68" s="259"/>
      <c r="J68" s="243"/>
      <c r="K68" s="287"/>
      <c r="L68" s="258"/>
      <c r="M68" s="259"/>
      <c r="N68" s="243"/>
      <c r="O68" s="724"/>
      <c r="P68" s="361"/>
      <c r="Q68" s="293">
        <f t="shared" si="17"/>
        <v>0</v>
      </c>
      <c r="R68" s="184">
        <f t="shared" si="11"/>
        <v>0</v>
      </c>
      <c r="S68" s="112">
        <f t="shared" si="3"/>
        <v>60</v>
      </c>
      <c r="T68" s="1263"/>
      <c r="U68" s="1265"/>
      <c r="V68" s="1262"/>
      <c r="X68" s="174"/>
    </row>
    <row r="69" spans="1:24" ht="15.75" customHeight="1" thickBot="1">
      <c r="A69" s="820"/>
      <c r="B69" s="484"/>
      <c r="C69" s="522"/>
      <c r="D69" s="745"/>
      <c r="E69" s="337"/>
      <c r="F69" s="532"/>
      <c r="G69" s="502">
        <f t="shared" si="0"/>
        <v>101</v>
      </c>
      <c r="H69" s="358"/>
      <c r="I69" s="723"/>
      <c r="J69" s="257"/>
      <c r="K69" s="641"/>
      <c r="L69" s="219"/>
      <c r="M69" s="212"/>
      <c r="N69" s="257"/>
      <c r="O69" s="655"/>
      <c r="P69" s="370"/>
      <c r="Q69" s="293">
        <f t="shared" si="17"/>
        <v>0</v>
      </c>
      <c r="R69" s="184">
        <f t="shared" si="11"/>
        <v>101</v>
      </c>
      <c r="S69" s="112"/>
      <c r="T69" s="1263">
        <f t="shared" ref="T69" si="24">(R69+R70+R71+R72)</f>
        <v>404</v>
      </c>
      <c r="U69" s="1264">
        <f t="shared" ref="U69" si="25">(R69+R70+R71+R72)-MIN(R69,R70,R71,R72)</f>
        <v>303</v>
      </c>
      <c r="V69" s="1260"/>
      <c r="X69" s="174"/>
    </row>
    <row r="70" spans="1:24" ht="15.75" customHeight="1" thickBot="1">
      <c r="A70" s="818"/>
      <c r="B70" s="490"/>
      <c r="C70" s="447"/>
      <c r="D70" s="559"/>
      <c r="E70" s="322"/>
      <c r="F70" s="533"/>
      <c r="G70" s="502">
        <f t="shared" si="0"/>
        <v>101</v>
      </c>
      <c r="H70" s="358"/>
      <c r="I70" s="212"/>
      <c r="J70" s="257"/>
      <c r="K70" s="282"/>
      <c r="L70" s="224"/>
      <c r="M70" s="352"/>
      <c r="N70" s="155"/>
      <c r="O70" s="611"/>
      <c r="P70" s="245"/>
      <c r="Q70" s="293">
        <f t="shared" si="17"/>
        <v>0</v>
      </c>
      <c r="R70" s="184">
        <f t="shared" si="11"/>
        <v>101</v>
      </c>
      <c r="S70" s="112"/>
      <c r="T70" s="1263"/>
      <c r="U70" s="1265"/>
      <c r="V70" s="1261"/>
      <c r="X70" s="174"/>
    </row>
    <row r="71" spans="1:24" ht="15.75" customHeight="1" thickBot="1">
      <c r="A71" s="818"/>
      <c r="B71" s="490"/>
      <c r="C71" s="447"/>
      <c r="D71" s="559"/>
      <c r="E71" s="324"/>
      <c r="F71" s="533"/>
      <c r="G71" s="502">
        <f t="shared" si="0"/>
        <v>101</v>
      </c>
      <c r="H71" s="255"/>
      <c r="I71" s="352"/>
      <c r="J71" s="155"/>
      <c r="K71" s="609"/>
      <c r="L71" s="224"/>
      <c r="M71" s="352"/>
      <c r="N71" s="155"/>
      <c r="O71" s="611"/>
      <c r="P71" s="245"/>
      <c r="Q71" s="293">
        <f t="shared" si="17"/>
        <v>0</v>
      </c>
      <c r="R71" s="184">
        <f t="shared" si="11"/>
        <v>101</v>
      </c>
      <c r="S71" s="112"/>
      <c r="T71" s="1263"/>
      <c r="U71" s="1265"/>
      <c r="V71" s="1261"/>
      <c r="X71" s="174"/>
    </row>
    <row r="72" spans="1:24" ht="15.75" customHeight="1" thickBot="1">
      <c r="A72" s="817"/>
      <c r="B72" s="473"/>
      <c r="C72" s="472"/>
      <c r="D72" s="567"/>
      <c r="E72" s="338"/>
      <c r="F72" s="804"/>
      <c r="G72" s="502">
        <f t="shared" si="0"/>
        <v>101</v>
      </c>
      <c r="H72" s="357"/>
      <c r="I72" s="259"/>
      <c r="J72" s="243"/>
      <c r="K72" s="896"/>
      <c r="L72" s="357"/>
      <c r="M72" s="259"/>
      <c r="N72" s="243"/>
      <c r="O72" s="724"/>
      <c r="P72" s="361"/>
      <c r="Q72" s="293">
        <f t="shared" si="17"/>
        <v>0</v>
      </c>
      <c r="R72" s="184">
        <f t="shared" si="11"/>
        <v>101</v>
      </c>
      <c r="S72" s="112"/>
      <c r="T72" s="1263"/>
      <c r="U72" s="1265"/>
      <c r="V72" s="1262"/>
      <c r="X72" s="174"/>
    </row>
    <row r="73" spans="1:24" ht="15.75" customHeight="1" thickBot="1">
      <c r="A73" s="821"/>
      <c r="B73" s="833"/>
      <c r="C73" s="815"/>
      <c r="D73" s="739"/>
      <c r="E73" s="324"/>
      <c r="F73" s="532"/>
      <c r="G73" s="502">
        <f t="shared" ref="G73:G92" si="26">IF(MIN(E73:F73)&gt;10,0,(10.1-CEILING(MIN(E73:F73),0.1))*10)</f>
        <v>101</v>
      </c>
      <c r="H73" s="358"/>
      <c r="I73" s="612"/>
      <c r="J73" s="257"/>
      <c r="K73" s="897"/>
      <c r="L73" s="220"/>
      <c r="M73" s="612"/>
      <c r="N73" s="242"/>
      <c r="O73" s="898"/>
      <c r="P73" s="254"/>
      <c r="Q73" s="293">
        <f t="shared" si="17"/>
        <v>0</v>
      </c>
      <c r="R73" s="184">
        <f t="shared" si="11"/>
        <v>101</v>
      </c>
      <c r="S73" s="112"/>
      <c r="T73" s="1263">
        <f t="shared" ref="T73" si="27">(R73+R74+R75+R76)</f>
        <v>404</v>
      </c>
      <c r="U73" s="1264">
        <f t="shared" ref="U73" si="28">(R73+R74+R75+R76)-MIN(R73,R74,R75,R76)</f>
        <v>303</v>
      </c>
      <c r="V73" s="1260"/>
      <c r="X73" s="174"/>
    </row>
    <row r="74" spans="1:24" ht="15.75" customHeight="1" thickBot="1">
      <c r="A74" s="821"/>
      <c r="B74" s="487"/>
      <c r="C74" s="446"/>
      <c r="D74" s="486"/>
      <c r="E74" s="322"/>
      <c r="F74" s="533"/>
      <c r="G74" s="502">
        <f t="shared" si="26"/>
        <v>101</v>
      </c>
      <c r="H74" s="255"/>
      <c r="I74" s="352"/>
      <c r="J74" s="155"/>
      <c r="K74" s="282"/>
      <c r="L74" s="255"/>
      <c r="M74" s="352"/>
      <c r="N74" s="155"/>
      <c r="O74" s="280"/>
      <c r="P74" s="245"/>
      <c r="Q74" s="293">
        <f t="shared" si="17"/>
        <v>0</v>
      </c>
      <c r="R74" s="184">
        <f t="shared" si="11"/>
        <v>101</v>
      </c>
      <c r="S74" s="112"/>
      <c r="T74" s="1263"/>
      <c r="U74" s="1265"/>
      <c r="V74" s="1261"/>
      <c r="X74" s="174"/>
    </row>
    <row r="75" spans="1:24" ht="15.75" customHeight="1" thickBot="1">
      <c r="A75" s="499"/>
      <c r="B75" s="575"/>
      <c r="C75" s="447"/>
      <c r="D75" s="486"/>
      <c r="E75" s="324"/>
      <c r="F75" s="533"/>
      <c r="G75" s="502">
        <f t="shared" si="26"/>
        <v>101</v>
      </c>
      <c r="H75" s="255"/>
      <c r="I75" s="352"/>
      <c r="J75" s="155"/>
      <c r="K75" s="609"/>
      <c r="L75" s="224"/>
      <c r="M75" s="352"/>
      <c r="N75" s="155"/>
      <c r="O75" s="611"/>
      <c r="P75" s="245"/>
      <c r="Q75" s="293">
        <f t="shared" si="17"/>
        <v>0</v>
      </c>
      <c r="R75" s="184">
        <f t="shared" si="11"/>
        <v>101</v>
      </c>
      <c r="S75" s="112"/>
      <c r="T75" s="1263"/>
      <c r="U75" s="1265"/>
      <c r="V75" s="1261"/>
      <c r="X75" s="174"/>
    </row>
    <row r="76" spans="1:24" ht="15.75" customHeight="1" thickBot="1">
      <c r="A76" s="822"/>
      <c r="B76" s="576"/>
      <c r="C76" s="523"/>
      <c r="D76" s="486"/>
      <c r="E76" s="338"/>
      <c r="F76" s="804"/>
      <c r="G76" s="502">
        <f t="shared" si="26"/>
        <v>101</v>
      </c>
      <c r="H76" s="357"/>
      <c r="I76" s="259"/>
      <c r="J76" s="243"/>
      <c r="K76" s="896"/>
      <c r="L76" s="258"/>
      <c r="M76" s="259"/>
      <c r="N76" s="243"/>
      <c r="O76" s="724"/>
      <c r="P76" s="361"/>
      <c r="Q76" s="293">
        <f t="shared" si="17"/>
        <v>0</v>
      </c>
      <c r="R76" s="184">
        <f t="shared" si="11"/>
        <v>101</v>
      </c>
      <c r="S76" s="112" t="e">
        <f t="shared" ref="S76:S92" si="29">RANK(R76,$R$9:$R$60)</f>
        <v>#N/A</v>
      </c>
      <c r="T76" s="1263"/>
      <c r="U76" s="1265"/>
      <c r="V76" s="1262"/>
      <c r="X76" s="174"/>
    </row>
    <row r="77" spans="1:24" ht="15.75" customHeight="1" thickBot="1">
      <c r="A77" s="498"/>
      <c r="B77" s="483"/>
      <c r="C77" s="522"/>
      <c r="D77" s="743"/>
      <c r="E77" s="580"/>
      <c r="F77" s="530"/>
      <c r="G77" s="502">
        <f t="shared" si="26"/>
        <v>101</v>
      </c>
      <c r="H77" s="895"/>
      <c r="I77" s="212"/>
      <c r="J77" s="257"/>
      <c r="K77" s="641"/>
      <c r="L77" s="219"/>
      <c r="M77" s="212"/>
      <c r="N77" s="257"/>
      <c r="O77" s="655"/>
      <c r="P77" s="370"/>
      <c r="Q77" s="293">
        <f t="shared" si="17"/>
        <v>0</v>
      </c>
      <c r="R77" s="184">
        <f t="shared" si="11"/>
        <v>101</v>
      </c>
      <c r="S77" s="112" t="e">
        <f t="shared" si="29"/>
        <v>#N/A</v>
      </c>
      <c r="T77" s="1263">
        <f t="shared" ref="T77:T89" si="30">(R77+R78+R79+R80)</f>
        <v>404</v>
      </c>
      <c r="U77" s="1264">
        <f t="shared" ref="U77:U89" si="31">(R77+R78+R79+R80)-MIN(R77,R78,R79,R80)</f>
        <v>303</v>
      </c>
      <c r="V77" s="1260"/>
      <c r="X77" s="174"/>
    </row>
    <row r="78" spans="1:24" ht="15.75" customHeight="1" thickBot="1">
      <c r="A78" s="499"/>
      <c r="B78" s="452"/>
      <c r="C78" s="447"/>
      <c r="D78" s="562"/>
      <c r="E78" s="322"/>
      <c r="F78" s="533"/>
      <c r="G78" s="502">
        <f t="shared" si="26"/>
        <v>101</v>
      </c>
      <c r="H78" s="255"/>
      <c r="I78" s="352"/>
      <c r="J78" s="155"/>
      <c r="K78" s="609"/>
      <c r="L78" s="224"/>
      <c r="M78" s="352"/>
      <c r="N78" s="155"/>
      <c r="O78" s="611"/>
      <c r="P78" s="245"/>
      <c r="Q78" s="293">
        <f t="shared" si="17"/>
        <v>0</v>
      </c>
      <c r="R78" s="184">
        <f t="shared" si="11"/>
        <v>101</v>
      </c>
      <c r="S78" s="112" t="e">
        <f t="shared" si="29"/>
        <v>#N/A</v>
      </c>
      <c r="T78" s="1263"/>
      <c r="U78" s="1265"/>
      <c r="V78" s="1261"/>
      <c r="X78" s="174"/>
    </row>
    <row r="79" spans="1:24" ht="15.75" customHeight="1" thickBot="1">
      <c r="A79" s="499"/>
      <c r="B79" s="452"/>
      <c r="C79" s="447"/>
      <c r="D79" s="562"/>
      <c r="E79" s="322"/>
      <c r="F79" s="533"/>
      <c r="G79" s="502">
        <f t="shared" si="26"/>
        <v>101</v>
      </c>
      <c r="H79" s="255"/>
      <c r="I79" s="352"/>
      <c r="J79" s="155"/>
      <c r="K79" s="609"/>
      <c r="L79" s="224"/>
      <c r="M79" s="352"/>
      <c r="N79" s="155"/>
      <c r="O79" s="611"/>
      <c r="P79" s="245"/>
      <c r="Q79" s="293">
        <f t="shared" si="17"/>
        <v>0</v>
      </c>
      <c r="R79" s="184">
        <f t="shared" si="11"/>
        <v>101</v>
      </c>
      <c r="S79" s="112" t="e">
        <f t="shared" si="29"/>
        <v>#N/A</v>
      </c>
      <c r="T79" s="1263"/>
      <c r="U79" s="1265"/>
      <c r="V79" s="1261"/>
      <c r="X79" s="174"/>
    </row>
    <row r="80" spans="1:24" ht="15.75" customHeight="1" thickBot="1">
      <c r="A80" s="819"/>
      <c r="B80" s="473"/>
      <c r="C80" s="472"/>
      <c r="D80" s="744"/>
      <c r="E80" s="338"/>
      <c r="F80" s="804"/>
      <c r="G80" s="502">
        <f t="shared" si="26"/>
        <v>101</v>
      </c>
      <c r="H80" s="357"/>
      <c r="I80" s="259"/>
      <c r="J80" s="243"/>
      <c r="K80" s="896"/>
      <c r="L80" s="258"/>
      <c r="M80" s="259"/>
      <c r="N80" s="243"/>
      <c r="O80" s="724"/>
      <c r="P80" s="361"/>
      <c r="Q80" s="293">
        <f t="shared" si="17"/>
        <v>0</v>
      </c>
      <c r="R80" s="184">
        <f t="shared" si="11"/>
        <v>101</v>
      </c>
      <c r="S80" s="112" t="e">
        <f t="shared" si="29"/>
        <v>#N/A</v>
      </c>
      <c r="T80" s="1263"/>
      <c r="U80" s="1265"/>
      <c r="V80" s="1262"/>
      <c r="X80" s="174"/>
    </row>
    <row r="81" spans="1:24" ht="15.75" customHeight="1" thickBot="1">
      <c r="A81" s="757"/>
      <c r="B81" s="758"/>
      <c r="C81" s="482"/>
      <c r="D81" s="564"/>
      <c r="E81" s="580"/>
      <c r="F81" s="530"/>
      <c r="G81" s="502">
        <f t="shared" si="26"/>
        <v>101</v>
      </c>
      <c r="H81" s="358"/>
      <c r="I81" s="212"/>
      <c r="J81" s="257"/>
      <c r="K81" s="641"/>
      <c r="L81" s="219"/>
      <c r="M81" s="212"/>
      <c r="N81" s="257"/>
      <c r="O81" s="655"/>
      <c r="P81" s="370"/>
      <c r="Q81" s="293">
        <f t="shared" si="17"/>
        <v>0</v>
      </c>
      <c r="R81" s="184">
        <f t="shared" si="11"/>
        <v>101</v>
      </c>
      <c r="S81" s="112" t="e">
        <f t="shared" si="29"/>
        <v>#N/A</v>
      </c>
      <c r="T81" s="1263">
        <f t="shared" si="30"/>
        <v>404</v>
      </c>
      <c r="U81" s="1264">
        <f t="shared" si="31"/>
        <v>303</v>
      </c>
      <c r="V81" s="1260"/>
      <c r="X81" s="174"/>
    </row>
    <row r="82" spans="1:24" ht="15.75" customHeight="1" thickBot="1">
      <c r="A82" s="757"/>
      <c r="B82" s="758"/>
      <c r="C82" s="509"/>
      <c r="D82" s="479"/>
      <c r="E82" s="322"/>
      <c r="F82" s="533"/>
      <c r="G82" s="502">
        <f t="shared" si="26"/>
        <v>101</v>
      </c>
      <c r="H82" s="255"/>
      <c r="I82" s="352"/>
      <c r="J82" s="155"/>
      <c r="K82" s="609"/>
      <c r="L82" s="224"/>
      <c r="M82" s="352"/>
      <c r="N82" s="155"/>
      <c r="O82" s="611"/>
      <c r="P82" s="245"/>
      <c r="Q82" s="293">
        <f t="shared" si="17"/>
        <v>0</v>
      </c>
      <c r="R82" s="184">
        <f t="shared" si="11"/>
        <v>101</v>
      </c>
      <c r="S82" s="112" t="e">
        <f t="shared" si="29"/>
        <v>#N/A</v>
      </c>
      <c r="T82" s="1263"/>
      <c r="U82" s="1265"/>
      <c r="V82" s="1261"/>
      <c r="X82" s="174"/>
    </row>
    <row r="83" spans="1:24" ht="15.75" customHeight="1" thickBot="1">
      <c r="A83" s="884"/>
      <c r="B83" s="888"/>
      <c r="C83" s="482"/>
      <c r="D83" s="479"/>
      <c r="E83" s="322"/>
      <c r="F83" s="533"/>
      <c r="G83" s="502">
        <f t="shared" si="26"/>
        <v>101</v>
      </c>
      <c r="H83" s="255"/>
      <c r="I83" s="352"/>
      <c r="J83" s="155"/>
      <c r="K83" s="609"/>
      <c r="L83" s="255"/>
      <c r="M83" s="352"/>
      <c r="N83" s="155"/>
      <c r="O83" s="611"/>
      <c r="P83" s="245"/>
      <c r="Q83" s="293">
        <f t="shared" si="17"/>
        <v>0</v>
      </c>
      <c r="R83" s="184">
        <f t="shared" si="11"/>
        <v>101</v>
      </c>
      <c r="S83" s="112" t="e">
        <f t="shared" si="29"/>
        <v>#N/A</v>
      </c>
      <c r="T83" s="1263"/>
      <c r="U83" s="1265"/>
      <c r="V83" s="1261"/>
      <c r="X83" s="174"/>
    </row>
    <row r="84" spans="1:24" ht="15.75" customHeight="1" thickBot="1">
      <c r="A84" s="894"/>
      <c r="B84" s="473"/>
      <c r="C84" s="477"/>
      <c r="D84" s="567"/>
      <c r="E84" s="324"/>
      <c r="F84" s="532"/>
      <c r="G84" s="502">
        <f t="shared" si="26"/>
        <v>101</v>
      </c>
      <c r="H84" s="220"/>
      <c r="I84" s="213"/>
      <c r="J84" s="242"/>
      <c r="K84" s="283"/>
      <c r="L84" s="220"/>
      <c r="M84" s="213"/>
      <c r="N84" s="242"/>
      <c r="O84" s="277"/>
      <c r="P84" s="254"/>
      <c r="Q84" s="293">
        <f t="shared" si="17"/>
        <v>0</v>
      </c>
      <c r="R84" s="184">
        <f t="shared" si="11"/>
        <v>101</v>
      </c>
      <c r="S84" s="112" t="e">
        <f t="shared" si="29"/>
        <v>#N/A</v>
      </c>
      <c r="T84" s="1263"/>
      <c r="U84" s="1265"/>
      <c r="V84" s="1262"/>
      <c r="X84" s="174"/>
    </row>
    <row r="85" spans="1:24" ht="15.75" customHeight="1" thickBot="1">
      <c r="A85" s="828"/>
      <c r="B85" s="578"/>
      <c r="C85" s="522"/>
      <c r="D85" s="745"/>
      <c r="E85" s="337"/>
      <c r="F85" s="333"/>
      <c r="G85" s="502">
        <f t="shared" si="26"/>
        <v>101</v>
      </c>
      <c r="H85" s="225"/>
      <c r="I85" s="222"/>
      <c r="J85" s="241"/>
      <c r="K85" s="286"/>
      <c r="L85" s="218"/>
      <c r="M85" s="222"/>
      <c r="N85" s="241"/>
      <c r="O85" s="274"/>
      <c r="P85" s="253"/>
      <c r="Q85" s="293">
        <f t="shared" si="17"/>
        <v>0</v>
      </c>
      <c r="R85" s="184">
        <f t="shared" si="11"/>
        <v>101</v>
      </c>
      <c r="S85" s="112" t="e">
        <f t="shared" si="29"/>
        <v>#N/A</v>
      </c>
      <c r="T85" s="1263">
        <f t="shared" si="30"/>
        <v>404</v>
      </c>
      <c r="U85" s="1264">
        <f t="shared" si="31"/>
        <v>303</v>
      </c>
      <c r="V85" s="1260"/>
      <c r="X85" s="174"/>
    </row>
    <row r="86" spans="1:24" ht="15.75" customHeight="1" thickBot="1">
      <c r="A86" s="499"/>
      <c r="B86" s="490"/>
      <c r="C86" s="447"/>
      <c r="D86" s="559"/>
      <c r="E86" s="322"/>
      <c r="F86" s="229"/>
      <c r="G86" s="502">
        <f t="shared" si="26"/>
        <v>101</v>
      </c>
      <c r="H86" s="224"/>
      <c r="I86" s="212"/>
      <c r="J86" s="155"/>
      <c r="K86" s="284"/>
      <c r="L86" s="219"/>
      <c r="M86" s="212"/>
      <c r="N86" s="155"/>
      <c r="O86" s="275"/>
      <c r="P86" s="245"/>
      <c r="Q86" s="293">
        <f t="shared" si="17"/>
        <v>0</v>
      </c>
      <c r="R86" s="184">
        <f t="shared" si="11"/>
        <v>101</v>
      </c>
      <c r="S86" s="112" t="e">
        <f t="shared" si="29"/>
        <v>#N/A</v>
      </c>
      <c r="T86" s="1263"/>
      <c r="U86" s="1265"/>
      <c r="V86" s="1261"/>
      <c r="X86" s="174"/>
    </row>
    <row r="87" spans="1:24" ht="15.75" customHeight="1" thickBot="1">
      <c r="A87" s="499"/>
      <c r="B87" s="490"/>
      <c r="C87" s="447"/>
      <c r="D87" s="559"/>
      <c r="E87" s="322"/>
      <c r="F87" s="229"/>
      <c r="G87" s="502">
        <f t="shared" si="26"/>
        <v>101</v>
      </c>
      <c r="H87" s="219"/>
      <c r="I87" s="212"/>
      <c r="J87" s="155"/>
      <c r="K87" s="284"/>
      <c r="L87" s="219"/>
      <c r="M87" s="212"/>
      <c r="N87" s="155"/>
      <c r="O87" s="280"/>
      <c r="P87" s="245"/>
      <c r="Q87" s="293">
        <f t="shared" si="17"/>
        <v>0</v>
      </c>
      <c r="R87" s="184">
        <f t="shared" si="11"/>
        <v>101</v>
      </c>
      <c r="S87" s="112" t="e">
        <f t="shared" si="29"/>
        <v>#N/A</v>
      </c>
      <c r="T87" s="1263"/>
      <c r="U87" s="1265"/>
      <c r="V87" s="1261"/>
      <c r="X87" s="174"/>
    </row>
    <row r="88" spans="1:24" ht="15.75" customHeight="1" thickBot="1">
      <c r="A88" s="501"/>
      <c r="B88" s="473"/>
      <c r="C88" s="477"/>
      <c r="D88" s="567"/>
      <c r="E88" s="338"/>
      <c r="F88" s="230"/>
      <c r="G88" s="502">
        <f t="shared" si="26"/>
        <v>101</v>
      </c>
      <c r="H88" s="220"/>
      <c r="I88" s="213"/>
      <c r="J88" s="243"/>
      <c r="K88" s="285"/>
      <c r="L88" s="220"/>
      <c r="M88" s="213"/>
      <c r="N88" s="242"/>
      <c r="O88" s="277"/>
      <c r="P88" s="254"/>
      <c r="Q88" s="293">
        <f t="shared" si="17"/>
        <v>0</v>
      </c>
      <c r="R88" s="184">
        <f t="shared" si="11"/>
        <v>101</v>
      </c>
      <c r="S88" s="112" t="e">
        <f t="shared" si="29"/>
        <v>#N/A</v>
      </c>
      <c r="T88" s="1263"/>
      <c r="U88" s="1265"/>
      <c r="V88" s="1262"/>
      <c r="X88" s="174"/>
    </row>
    <row r="89" spans="1:24" ht="15.75" customHeight="1" thickBot="1">
      <c r="A89" s="499"/>
      <c r="B89" s="452"/>
      <c r="C89" s="522"/>
      <c r="D89" s="565"/>
      <c r="E89" s="324"/>
      <c r="F89" s="333"/>
      <c r="G89" s="502">
        <f t="shared" si="26"/>
        <v>101</v>
      </c>
      <c r="H89" s="218"/>
      <c r="I89" s="222"/>
      <c r="J89" s="241"/>
      <c r="K89" s="281"/>
      <c r="L89" s="225"/>
      <c r="M89" s="214"/>
      <c r="N89" s="241"/>
      <c r="O89" s="279"/>
      <c r="P89" s="253"/>
      <c r="Q89" s="293">
        <f t="shared" si="17"/>
        <v>0</v>
      </c>
      <c r="R89" s="184">
        <f t="shared" si="11"/>
        <v>101</v>
      </c>
      <c r="S89" s="112" t="e">
        <f t="shared" si="29"/>
        <v>#N/A</v>
      </c>
      <c r="T89" s="1263">
        <f t="shared" si="30"/>
        <v>404</v>
      </c>
      <c r="U89" s="1264">
        <f t="shared" si="31"/>
        <v>303</v>
      </c>
      <c r="V89" s="1260"/>
      <c r="X89" s="174"/>
    </row>
    <row r="90" spans="1:24" ht="15.75" customHeight="1" thickBot="1">
      <c r="A90" s="499"/>
      <c r="B90" s="452"/>
      <c r="C90" s="447"/>
      <c r="D90" s="562"/>
      <c r="E90" s="322"/>
      <c r="F90" s="229"/>
      <c r="G90" s="502">
        <f t="shared" si="26"/>
        <v>101</v>
      </c>
      <c r="H90" s="219"/>
      <c r="I90" s="212"/>
      <c r="J90" s="155"/>
      <c r="K90" s="283"/>
      <c r="L90" s="224"/>
      <c r="M90" s="223"/>
      <c r="N90" s="155"/>
      <c r="O90" s="280"/>
      <c r="P90" s="245"/>
      <c r="Q90" s="293">
        <f t="shared" si="17"/>
        <v>0</v>
      </c>
      <c r="R90" s="184">
        <f t="shared" si="11"/>
        <v>101</v>
      </c>
      <c r="S90" s="112" t="e">
        <f t="shared" si="29"/>
        <v>#N/A</v>
      </c>
      <c r="T90" s="1263"/>
      <c r="U90" s="1265"/>
      <c r="V90" s="1261"/>
      <c r="X90" s="174"/>
    </row>
    <row r="91" spans="1:24" ht="15.75" customHeight="1" thickBot="1">
      <c r="A91" s="499"/>
      <c r="B91" s="452"/>
      <c r="C91" s="447"/>
      <c r="D91" s="562"/>
      <c r="E91" s="322"/>
      <c r="F91" s="229"/>
      <c r="G91" s="502">
        <f t="shared" si="26"/>
        <v>101</v>
      </c>
      <c r="H91" s="219"/>
      <c r="I91" s="212"/>
      <c r="J91" s="155"/>
      <c r="K91" s="284"/>
      <c r="L91" s="219"/>
      <c r="M91" s="212"/>
      <c r="N91" s="155"/>
      <c r="O91" s="277"/>
      <c r="P91" s="245"/>
      <c r="Q91" s="293">
        <f t="shared" si="17"/>
        <v>0</v>
      </c>
      <c r="R91" s="184">
        <f t="shared" si="11"/>
        <v>101</v>
      </c>
      <c r="S91" s="112" t="e">
        <f t="shared" si="29"/>
        <v>#N/A</v>
      </c>
      <c r="T91" s="1263"/>
      <c r="U91" s="1265"/>
      <c r="V91" s="1261"/>
      <c r="X91" s="174"/>
    </row>
    <row r="92" spans="1:24" ht="15.75" customHeight="1" thickBot="1">
      <c r="A92" s="892"/>
      <c r="B92" s="893"/>
      <c r="C92" s="492"/>
      <c r="D92" s="479"/>
      <c r="E92" s="324"/>
      <c r="F92" s="230"/>
      <c r="G92" s="502">
        <f t="shared" si="26"/>
        <v>101</v>
      </c>
      <c r="H92" s="226"/>
      <c r="I92" s="215"/>
      <c r="J92" s="243"/>
      <c r="K92" s="287"/>
      <c r="L92" s="226"/>
      <c r="M92" s="215"/>
      <c r="N92" s="238"/>
      <c r="O92" s="276"/>
      <c r="P92" s="252"/>
      <c r="Q92" s="293">
        <f t="shared" si="17"/>
        <v>0</v>
      </c>
      <c r="R92" s="184">
        <f t="shared" si="11"/>
        <v>101</v>
      </c>
      <c r="S92" s="112" t="e">
        <f t="shared" si="29"/>
        <v>#N/A</v>
      </c>
      <c r="T92" s="1263"/>
      <c r="U92" s="1265"/>
      <c r="V92" s="1262"/>
      <c r="X92" s="174"/>
    </row>
    <row r="93" spans="1:24" ht="14.45" customHeight="1">
      <c r="D93" s="48"/>
      <c r="E93" s="48"/>
      <c r="R93" s="48"/>
      <c r="S93" s="48"/>
      <c r="V93" s="1260"/>
    </row>
    <row r="94" spans="1:24" ht="14.45" customHeight="1">
      <c r="V94" s="1261"/>
    </row>
    <row r="95" spans="1:24">
      <c r="V95" s="1261"/>
    </row>
    <row r="96" spans="1:24" ht="14.45" customHeight="1">
      <c r="A96" s="468"/>
      <c r="B96" s="503"/>
      <c r="C96" s="522"/>
      <c r="D96" s="577"/>
      <c r="V96" s="1262"/>
    </row>
    <row r="97" spans="1:22" ht="14.45" customHeight="1">
      <c r="A97" s="451"/>
      <c r="B97" s="452"/>
      <c r="C97" s="447"/>
      <c r="D97" s="559"/>
      <c r="V97" s="1260"/>
    </row>
    <row r="98" spans="1:22" ht="14.45" customHeight="1">
      <c r="A98" s="451"/>
      <c r="B98" s="452"/>
      <c r="C98" s="447"/>
      <c r="D98" s="559"/>
      <c r="V98" s="1261"/>
    </row>
    <row r="99" spans="1:22">
      <c r="A99" s="501"/>
      <c r="B99" s="525"/>
      <c r="C99" s="524"/>
      <c r="D99" s="567"/>
      <c r="V99" s="1261"/>
    </row>
    <row r="100" spans="1:22" ht="14.45" customHeight="1">
      <c r="A100" s="621"/>
      <c r="B100" s="621"/>
      <c r="C100" s="579"/>
      <c r="D100" s="579"/>
      <c r="V100" s="1262"/>
    </row>
    <row r="101" spans="1:22" ht="14.45" customHeight="1">
      <c r="A101" s="621"/>
      <c r="B101" s="621"/>
      <c r="C101" s="579"/>
      <c r="D101" s="579"/>
      <c r="V101" s="1260"/>
    </row>
    <row r="102" spans="1:22" ht="14.45" customHeight="1">
      <c r="V102" s="1261"/>
    </row>
    <row r="103" spans="1:22" ht="14.45" customHeight="1">
      <c r="V103" s="1261"/>
    </row>
    <row r="104" spans="1:22" ht="14.45" customHeight="1">
      <c r="A104" s="620"/>
      <c r="B104" s="628"/>
      <c r="C104" s="624"/>
      <c r="D104" s="623"/>
      <c r="V104" s="1262"/>
    </row>
    <row r="105" spans="1:22" ht="14.45" customHeight="1">
      <c r="A105" s="620"/>
      <c r="B105" s="628"/>
      <c r="C105" s="624"/>
      <c r="D105" s="623"/>
      <c r="V105" s="1260"/>
    </row>
    <row r="106" spans="1:22" ht="14.45" customHeight="1">
      <c r="A106" s="620"/>
      <c r="B106" s="628"/>
      <c r="C106" s="624"/>
      <c r="D106" s="623"/>
      <c r="V106" s="1261"/>
    </row>
    <row r="107" spans="1:22" ht="14.45" customHeight="1">
      <c r="A107" s="620"/>
      <c r="B107" s="628"/>
      <c r="C107" s="624"/>
      <c r="D107" s="623"/>
      <c r="V107" s="1261"/>
    </row>
    <row r="108" spans="1:22" ht="14.45" customHeight="1">
      <c r="V108" s="1262"/>
    </row>
    <row r="109" spans="1:22" ht="14.45" customHeight="1">
      <c r="V109" s="1260"/>
    </row>
    <row r="110" spans="1:22" ht="14.45" customHeight="1">
      <c r="A110" s="620"/>
      <c r="B110" s="628"/>
      <c r="C110" s="624"/>
      <c r="D110" s="623"/>
      <c r="V110" s="1261"/>
    </row>
    <row r="111" spans="1:22" ht="14.45" customHeight="1">
      <c r="A111" s="620"/>
      <c r="B111" s="628"/>
      <c r="C111" s="624"/>
      <c r="D111" s="623"/>
      <c r="V111" s="1261"/>
    </row>
    <row r="112" spans="1:22" ht="14.45" customHeight="1">
      <c r="A112" s="620"/>
      <c r="B112" s="628"/>
      <c r="C112" s="624"/>
      <c r="D112" s="623"/>
      <c r="V112" s="1262"/>
    </row>
    <row r="113" spans="1:22" ht="14.45" customHeight="1">
      <c r="A113" s="620"/>
      <c r="B113" s="628"/>
      <c r="C113" s="624"/>
      <c r="D113" s="623"/>
      <c r="V113" s="1260"/>
    </row>
    <row r="114" spans="1:22" ht="14.45" customHeight="1">
      <c r="V114" s="1261"/>
    </row>
    <row r="115" spans="1:22" ht="14.45" customHeight="1">
      <c r="V115" s="1261"/>
    </row>
    <row r="116" spans="1:22" ht="14.45" customHeight="1">
      <c r="V116" s="1262"/>
    </row>
    <row r="117" spans="1:22" ht="14.45" customHeight="1">
      <c r="V117" s="1260"/>
    </row>
    <row r="118" spans="1:22" ht="14.45" customHeight="1">
      <c r="V118" s="1261"/>
    </row>
    <row r="119" spans="1:22" ht="14.45" customHeight="1">
      <c r="V119" s="1261"/>
    </row>
    <row r="120" spans="1:22" ht="14.45" customHeight="1">
      <c r="V120" s="1262"/>
    </row>
    <row r="121" spans="1:22" ht="14.45" customHeight="1">
      <c r="V121" s="1260"/>
    </row>
    <row r="122" spans="1:22" ht="14.45" customHeight="1">
      <c r="V122" s="1261"/>
    </row>
    <row r="123" spans="1:22" ht="14.45" customHeight="1">
      <c r="V123" s="1261"/>
    </row>
    <row r="124" spans="1:22" ht="14.45" customHeight="1">
      <c r="V124" s="1262"/>
    </row>
    <row r="125" spans="1:22" ht="14.45" customHeight="1">
      <c r="V125" s="1260" t="e">
        <f t="shared" ref="V125" si="32">RANK(U125,$U$9:$U$60)</f>
        <v>#N/A</v>
      </c>
    </row>
    <row r="126" spans="1:22" ht="14.45" customHeight="1">
      <c r="V126" s="1261"/>
    </row>
    <row r="127" spans="1:22" ht="14.45" customHeight="1">
      <c r="V127" s="1261"/>
    </row>
    <row r="128" spans="1:22" ht="14.45" customHeight="1">
      <c r="V128" s="1262"/>
    </row>
    <row r="129" spans="22:22" ht="14.45" customHeight="1">
      <c r="V129" s="1260" t="e">
        <f t="shared" ref="V129" si="33">RANK(U129,$U$9:$U$60)</f>
        <v>#N/A</v>
      </c>
    </row>
    <row r="130" spans="22:22" ht="14.45" customHeight="1">
      <c r="V130" s="1261"/>
    </row>
    <row r="131" spans="22:22" ht="14.45" customHeight="1">
      <c r="V131" s="1261"/>
    </row>
    <row r="132" spans="22:22" ht="14.45" customHeight="1">
      <c r="V132" s="1262"/>
    </row>
    <row r="133" spans="22:22" ht="14.45" customHeight="1">
      <c r="V133" s="1260" t="e">
        <f t="shared" ref="V133" si="34">RANK(U133,$U$9:$U$60)</f>
        <v>#N/A</v>
      </c>
    </row>
    <row r="134" spans="22:22" ht="14.45" customHeight="1">
      <c r="V134" s="1261"/>
    </row>
    <row r="135" spans="22:22" ht="14.45" customHeight="1">
      <c r="V135" s="1261"/>
    </row>
    <row r="136" spans="22:22" ht="14.45" customHeight="1">
      <c r="V136" s="1262"/>
    </row>
    <row r="137" spans="22:22" ht="14.45" customHeight="1">
      <c r="V137" s="1260" t="e">
        <f t="shared" ref="V137" si="35">RANK(U137,$U$9:$U$60)</f>
        <v>#N/A</v>
      </c>
    </row>
    <row r="138" spans="22:22" ht="14.45" customHeight="1">
      <c r="V138" s="1261"/>
    </row>
    <row r="139" spans="22:22" ht="14.45" customHeight="1">
      <c r="V139" s="1261"/>
    </row>
    <row r="140" spans="22:22" ht="14.45" customHeight="1">
      <c r="V140" s="1262"/>
    </row>
    <row r="141" spans="22:22" ht="14.45" customHeight="1">
      <c r="V141" s="1260" t="e">
        <f t="shared" ref="V141" si="36">RANK(U141,$U$9:$U$60)</f>
        <v>#N/A</v>
      </c>
    </row>
    <row r="142" spans="22:22" ht="14.45" customHeight="1">
      <c r="V142" s="1261"/>
    </row>
    <row r="143" spans="22:22" ht="14.45" customHeight="1">
      <c r="V143" s="1261"/>
    </row>
    <row r="144" spans="22:22" ht="14.45" customHeight="1">
      <c r="V144" s="1262"/>
    </row>
    <row r="145" spans="22:22" ht="14.45" customHeight="1">
      <c r="V145" s="1260" t="e">
        <f t="shared" ref="V145" si="37">RANK(U145,$U$9:$U$60)</f>
        <v>#N/A</v>
      </c>
    </row>
    <row r="146" spans="22:22" ht="14.45" customHeight="1">
      <c r="V146" s="1261"/>
    </row>
    <row r="147" spans="22:22" ht="14.45" customHeight="1">
      <c r="V147" s="1261"/>
    </row>
    <row r="148" spans="22:22" ht="14.45" customHeight="1">
      <c r="V148" s="1262"/>
    </row>
    <row r="149" spans="22:22" ht="14.45" customHeight="1">
      <c r="V149" s="1260" t="e">
        <f t="shared" ref="V149" si="38">RANK(U149,$U$9:$U$60)</f>
        <v>#N/A</v>
      </c>
    </row>
    <row r="150" spans="22:22" ht="14.45" customHeight="1">
      <c r="V150" s="1261"/>
    </row>
    <row r="151" spans="22:22" ht="14.45" customHeight="1">
      <c r="V151" s="1261"/>
    </row>
    <row r="152" spans="22:22" ht="14.45" customHeight="1">
      <c r="V152" s="1262"/>
    </row>
    <row r="153" spans="22:22" ht="14.45" customHeight="1">
      <c r="V153" s="1260" t="e">
        <f t="shared" ref="V153" si="39">RANK(U153,$U$9:$U$60)</f>
        <v>#N/A</v>
      </c>
    </row>
    <row r="154" spans="22:22" ht="14.45" customHeight="1">
      <c r="V154" s="1261"/>
    </row>
    <row r="155" spans="22:22" ht="14.45" customHeight="1">
      <c r="V155" s="1261"/>
    </row>
    <row r="156" spans="22:22" ht="14.45" customHeight="1">
      <c r="V156" s="1262"/>
    </row>
    <row r="157" spans="22:22" ht="14.45" customHeight="1">
      <c r="V157" s="1260" t="e">
        <f t="shared" ref="V157" si="40">RANK(U157,$U$9:$U$60)</f>
        <v>#N/A</v>
      </c>
    </row>
    <row r="158" spans="22:22" ht="14.45" customHeight="1">
      <c r="V158" s="1261"/>
    </row>
    <row r="159" spans="22:22" ht="14.45" customHeight="1">
      <c r="V159" s="1261"/>
    </row>
    <row r="160" spans="22:22" ht="14.45" customHeight="1">
      <c r="V160" s="1262"/>
    </row>
    <row r="161" spans="22:22" ht="14.45" customHeight="1">
      <c r="V161" s="1260" t="e">
        <f t="shared" ref="V161" si="41">RANK(U161,$U$9:$U$60)</f>
        <v>#N/A</v>
      </c>
    </row>
    <row r="162" spans="22:22" ht="14.45" customHeight="1">
      <c r="V162" s="1261"/>
    </row>
    <row r="163" spans="22:22" ht="14.45" customHeight="1">
      <c r="V163" s="1261"/>
    </row>
    <row r="164" spans="22:22" ht="14.45" customHeight="1">
      <c r="V164" s="1262"/>
    </row>
    <row r="165" spans="22:22" ht="14.45" customHeight="1">
      <c r="V165" s="1260" t="e">
        <f t="shared" ref="V165" si="42">RANK(U165,$U$9:$U$60)</f>
        <v>#N/A</v>
      </c>
    </row>
    <row r="166" spans="22:22" ht="14.45" customHeight="1">
      <c r="V166" s="1261"/>
    </row>
    <row r="167" spans="22:22" ht="14.45" customHeight="1">
      <c r="V167" s="1261"/>
    </row>
    <row r="168" spans="22:22" ht="14.45" customHeight="1">
      <c r="V168" s="1262"/>
    </row>
    <row r="169" spans="22:22" ht="14.45" customHeight="1">
      <c r="V169" s="1260" t="e">
        <f t="shared" ref="V169" si="43">RANK(U169,$U$9:$U$60)</f>
        <v>#N/A</v>
      </c>
    </row>
    <row r="170" spans="22:22" ht="14.45" customHeight="1">
      <c r="V170" s="1261"/>
    </row>
    <row r="171" spans="22:22" ht="14.45" customHeight="1">
      <c r="V171" s="1261"/>
    </row>
    <row r="172" spans="22:22" ht="14.45" customHeight="1">
      <c r="V172" s="1262"/>
    </row>
    <row r="173" spans="22:22" ht="14.45" customHeight="1">
      <c r="V173" s="1260" t="e">
        <f t="shared" ref="V173" si="44">RANK(U173,$U$9:$U$60)</f>
        <v>#N/A</v>
      </c>
    </row>
    <row r="174" spans="22:22" ht="14.45" customHeight="1">
      <c r="V174" s="1261"/>
    </row>
    <row r="175" spans="22:22" ht="14.45" customHeight="1">
      <c r="V175" s="1261"/>
    </row>
    <row r="176" spans="22:22" ht="14.45" customHeight="1">
      <c r="V176" s="1262"/>
    </row>
    <row r="177" spans="22:22" ht="14.45" customHeight="1">
      <c r="V177" s="1260" t="e">
        <f t="shared" ref="V177" si="45">RANK(U177,$U$9:$U$60)</f>
        <v>#N/A</v>
      </c>
    </row>
    <row r="178" spans="22:22" ht="14.45" customHeight="1">
      <c r="V178" s="1261"/>
    </row>
    <row r="179" spans="22:22" ht="14.45" customHeight="1">
      <c r="V179" s="1261"/>
    </row>
    <row r="180" spans="22:22" ht="14.45" customHeight="1">
      <c r="V180" s="1262"/>
    </row>
    <row r="181" spans="22:22" ht="14.45" customHeight="1">
      <c r="V181" s="1260" t="e">
        <f t="shared" ref="V181" si="46">RANK(U181,$U$9:$U$60)</f>
        <v>#N/A</v>
      </c>
    </row>
    <row r="182" spans="22:22" ht="14.45" customHeight="1">
      <c r="V182" s="1261"/>
    </row>
    <row r="183" spans="22:22" ht="14.45" customHeight="1">
      <c r="V183" s="1261"/>
    </row>
    <row r="184" spans="22:22" ht="14.45" customHeight="1">
      <c r="V184" s="1262"/>
    </row>
    <row r="185" spans="22:22" ht="14.45" customHeight="1">
      <c r="V185" s="1260" t="e">
        <f t="shared" ref="V185" si="47">RANK(U185,$U$9:$U$60)</f>
        <v>#N/A</v>
      </c>
    </row>
    <row r="186" spans="22:22" ht="14.45" customHeight="1">
      <c r="V186" s="1261"/>
    </row>
    <row r="187" spans="22:22" ht="14.45" customHeight="1">
      <c r="V187" s="1261"/>
    </row>
    <row r="188" spans="22:22" ht="14.45" customHeight="1">
      <c r="V188" s="1262"/>
    </row>
    <row r="189" spans="22:22" ht="14.45" customHeight="1">
      <c r="V189" s="1260" t="e">
        <f t="shared" ref="V189" si="48">RANK(U189,$U$9:$U$60)</f>
        <v>#N/A</v>
      </c>
    </row>
    <row r="190" spans="22:22" ht="14.45" customHeight="1">
      <c r="V190" s="1261"/>
    </row>
    <row r="191" spans="22:22" ht="14.45" customHeight="1">
      <c r="V191" s="1261"/>
    </row>
    <row r="192" spans="22:22" ht="14.45" customHeight="1">
      <c r="V192" s="1262"/>
    </row>
  </sheetData>
  <mergeCells count="98">
    <mergeCell ref="U77:U80"/>
    <mergeCell ref="U81:U84"/>
    <mergeCell ref="V73:V76"/>
    <mergeCell ref="V77:V80"/>
    <mergeCell ref="V81:V84"/>
    <mergeCell ref="V173:V176"/>
    <mergeCell ref="V177:V180"/>
    <mergeCell ref="V181:V184"/>
    <mergeCell ref="V185:V188"/>
    <mergeCell ref="V189:V192"/>
    <mergeCell ref="V153:V156"/>
    <mergeCell ref="V157:V160"/>
    <mergeCell ref="V161:V164"/>
    <mergeCell ref="V165:V168"/>
    <mergeCell ref="V169:V172"/>
    <mergeCell ref="V133:V136"/>
    <mergeCell ref="V137:V140"/>
    <mergeCell ref="V141:V144"/>
    <mergeCell ref="V145:V148"/>
    <mergeCell ref="V149:V152"/>
    <mergeCell ref="V113:V116"/>
    <mergeCell ref="V117:V120"/>
    <mergeCell ref="V121:V124"/>
    <mergeCell ref="V125:V128"/>
    <mergeCell ref="V129:V132"/>
    <mergeCell ref="V93:V96"/>
    <mergeCell ref="V97:V100"/>
    <mergeCell ref="V101:V104"/>
    <mergeCell ref="V105:V108"/>
    <mergeCell ref="V109:V112"/>
    <mergeCell ref="T61:T64"/>
    <mergeCell ref="U61:U64"/>
    <mergeCell ref="V61:V64"/>
    <mergeCell ref="V7:V8"/>
    <mergeCell ref="V9:V12"/>
    <mergeCell ref="V13:V16"/>
    <mergeCell ref="V17:V20"/>
    <mergeCell ref="V21:V24"/>
    <mergeCell ref="V25:V28"/>
    <mergeCell ref="T57:T60"/>
    <mergeCell ref="U57:U60"/>
    <mergeCell ref="T33:T36"/>
    <mergeCell ref="U33:U36"/>
    <mergeCell ref="V29:V32"/>
    <mergeCell ref="V33:V36"/>
    <mergeCell ref="V37:V40"/>
    <mergeCell ref="V41:V44"/>
    <mergeCell ref="V53:V56"/>
    <mergeCell ref="V57:V60"/>
    <mergeCell ref="V45:V48"/>
    <mergeCell ref="V49:V52"/>
    <mergeCell ref="T37:T40"/>
    <mergeCell ref="U37:U40"/>
    <mergeCell ref="T41:T44"/>
    <mergeCell ref="U41:U44"/>
    <mergeCell ref="T53:T56"/>
    <mergeCell ref="U53:U56"/>
    <mergeCell ref="T45:T48"/>
    <mergeCell ref="U45:U48"/>
    <mergeCell ref="T49:T52"/>
    <mergeCell ref="U49:U52"/>
    <mergeCell ref="T21:T24"/>
    <mergeCell ref="U21:U24"/>
    <mergeCell ref="T25:T28"/>
    <mergeCell ref="U25:U28"/>
    <mergeCell ref="T29:T32"/>
    <mergeCell ref="U29:U32"/>
    <mergeCell ref="T9:T12"/>
    <mergeCell ref="U9:U12"/>
    <mergeCell ref="T13:T16"/>
    <mergeCell ref="U13:U16"/>
    <mergeCell ref="T17:T20"/>
    <mergeCell ref="U17:U20"/>
    <mergeCell ref="A1:U2"/>
    <mergeCell ref="A3:U3"/>
    <mergeCell ref="A4:U4"/>
    <mergeCell ref="A5:U5"/>
    <mergeCell ref="F7:G7"/>
    <mergeCell ref="J7:K7"/>
    <mergeCell ref="N7:O7"/>
    <mergeCell ref="P7:Q7"/>
    <mergeCell ref="U7:U8"/>
    <mergeCell ref="V65:V68"/>
    <mergeCell ref="T85:T88"/>
    <mergeCell ref="U85:U88"/>
    <mergeCell ref="V85:V88"/>
    <mergeCell ref="T89:T92"/>
    <mergeCell ref="U89:U92"/>
    <mergeCell ref="V89:V92"/>
    <mergeCell ref="T65:T68"/>
    <mergeCell ref="U65:U68"/>
    <mergeCell ref="T69:T72"/>
    <mergeCell ref="U69:U72"/>
    <mergeCell ref="V69:V72"/>
    <mergeCell ref="T73:T76"/>
    <mergeCell ref="T77:T80"/>
    <mergeCell ref="T81:T84"/>
    <mergeCell ref="U73:U76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Y76"/>
  <sheetViews>
    <sheetView tabSelected="1" topLeftCell="A6" zoomScale="120" zoomScaleNormal="120" workbookViewId="0">
      <selection activeCell="Z12" sqref="Z12"/>
    </sheetView>
  </sheetViews>
  <sheetFormatPr defaultColWidth="9.140625" defaultRowHeight="15"/>
  <cols>
    <col min="1" max="1" width="13.28515625" style="47" customWidth="1"/>
    <col min="2" max="2" width="11.85546875" style="47" customWidth="1"/>
    <col min="3" max="3" width="7.5703125" style="47" customWidth="1"/>
    <col min="4" max="4" width="34.85546875" style="47" customWidth="1"/>
    <col min="5" max="5" width="5.140625" style="47" customWidth="1"/>
    <col min="6" max="8" width="5" style="47" customWidth="1"/>
    <col min="9" max="9" width="4.5703125" style="47" customWidth="1"/>
    <col min="10" max="10" width="4.7109375" style="47" customWidth="1"/>
    <col min="11" max="13" width="5" style="47" customWidth="1"/>
    <col min="14" max="14" width="6.28515625" style="47" customWidth="1"/>
    <col min="15" max="15" width="5.7109375" style="47" customWidth="1"/>
    <col min="16" max="16" width="5.85546875" style="47" customWidth="1"/>
    <col min="17" max="21" width="5" style="47" customWidth="1"/>
    <col min="22" max="23" width="8.5703125" style="47" customWidth="1"/>
    <col min="24" max="24" width="9.85546875" style="47" customWidth="1"/>
    <col min="25" max="16384" width="9.140625" style="47"/>
  </cols>
  <sheetData>
    <row r="1" spans="1:25">
      <c r="A1" s="1240" t="s">
        <v>155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  <c r="S1" s="1240"/>
      <c r="T1" s="1240"/>
      <c r="U1" s="1240"/>
      <c r="V1" s="1240"/>
      <c r="W1" s="1240"/>
    </row>
    <row r="2" spans="1:25">
      <c r="A2" s="1240"/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40"/>
      <c r="U2" s="1240"/>
      <c r="V2" s="1240"/>
      <c r="W2" s="1240"/>
    </row>
    <row r="3" spans="1:25">
      <c r="A3" s="1242" t="s">
        <v>148</v>
      </c>
      <c r="B3" s="1242"/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1242"/>
      <c r="S3" s="1242"/>
      <c r="T3" s="1242"/>
      <c r="U3" s="1242"/>
      <c r="V3" s="1242"/>
      <c r="W3" s="1242"/>
      <c r="X3" s="47" t="s">
        <v>150</v>
      </c>
    </row>
    <row r="4" spans="1:25">
      <c r="A4" s="1242" t="s">
        <v>280</v>
      </c>
      <c r="B4" s="1242"/>
      <c r="C4" s="1242"/>
      <c r="D4" s="1242"/>
      <c r="E4" s="1242"/>
      <c r="F4" s="1242"/>
      <c r="G4" s="1242"/>
      <c r="H4" s="1242"/>
      <c r="I4" s="1242"/>
      <c r="J4" s="1242"/>
      <c r="K4" s="1242"/>
      <c r="L4" s="1242"/>
      <c r="M4" s="1242"/>
      <c r="N4" s="1242"/>
      <c r="O4" s="1242"/>
      <c r="P4" s="1242"/>
      <c r="Q4" s="1242"/>
      <c r="R4" s="1242"/>
      <c r="S4" s="1242"/>
      <c r="T4" s="1242"/>
      <c r="U4" s="1242"/>
      <c r="V4" s="1242"/>
      <c r="W4" s="1242"/>
      <c r="X4" s="47" t="s">
        <v>281</v>
      </c>
    </row>
    <row r="5" spans="1:25">
      <c r="A5" s="1242" t="s">
        <v>275</v>
      </c>
      <c r="B5" s="1242"/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  <c r="S5" s="1242"/>
      <c r="T5" s="1242"/>
      <c r="U5" s="1242"/>
      <c r="V5" s="1242"/>
      <c r="W5" s="1242"/>
    </row>
    <row r="6" spans="1:25" ht="15.75" thickBot="1">
      <c r="J6" s="47">
        <v>730</v>
      </c>
      <c r="O6" s="47">
        <v>799</v>
      </c>
      <c r="U6" s="74"/>
    </row>
    <row r="7" spans="1:25" ht="15.75" customHeight="1">
      <c r="A7" s="203" t="s">
        <v>4</v>
      </c>
      <c r="B7" s="72" t="s">
        <v>5</v>
      </c>
      <c r="C7" s="72" t="s">
        <v>135</v>
      </c>
      <c r="D7" s="71" t="s">
        <v>7</v>
      </c>
      <c r="E7" s="70"/>
      <c r="F7" s="1269" t="s">
        <v>276</v>
      </c>
      <c r="G7" s="1269"/>
      <c r="H7" s="1272"/>
      <c r="I7" s="518"/>
      <c r="J7" s="516"/>
      <c r="K7" s="1267" t="s">
        <v>137</v>
      </c>
      <c r="L7" s="1267"/>
      <c r="M7" s="1273"/>
      <c r="N7" s="518"/>
      <c r="O7" s="516"/>
      <c r="P7" s="1267" t="s">
        <v>277</v>
      </c>
      <c r="Q7" s="1267"/>
      <c r="R7" s="1273"/>
      <c r="S7" s="1274" t="s">
        <v>278</v>
      </c>
      <c r="T7" s="1269"/>
      <c r="U7" s="1272"/>
      <c r="V7" s="70" t="s">
        <v>140</v>
      </c>
      <c r="W7" s="69" t="s">
        <v>10</v>
      </c>
    </row>
    <row r="8" spans="1:25" ht="15.75" thickBot="1">
      <c r="A8" s="204"/>
      <c r="B8" s="834"/>
      <c r="C8" s="67"/>
      <c r="D8" s="66"/>
      <c r="E8" s="63" t="s">
        <v>144</v>
      </c>
      <c r="F8" s="65" t="s">
        <v>144</v>
      </c>
      <c r="G8" s="104" t="s">
        <v>145</v>
      </c>
      <c r="H8" s="104" t="s">
        <v>153</v>
      </c>
      <c r="I8" s="65" t="s">
        <v>144</v>
      </c>
      <c r="J8" s="65" t="s">
        <v>144</v>
      </c>
      <c r="K8" s="64" t="s">
        <v>144</v>
      </c>
      <c r="L8" s="102" t="s">
        <v>145</v>
      </c>
      <c r="M8" s="101" t="s">
        <v>153</v>
      </c>
      <c r="N8" s="295" t="s">
        <v>144</v>
      </c>
      <c r="O8" s="64" t="s">
        <v>144</v>
      </c>
      <c r="P8" s="64" t="s">
        <v>144</v>
      </c>
      <c r="Q8" s="102" t="s">
        <v>145</v>
      </c>
      <c r="R8" s="103" t="s">
        <v>153</v>
      </c>
      <c r="S8" s="64" t="s">
        <v>144</v>
      </c>
      <c r="T8" s="654" t="s">
        <v>145</v>
      </c>
      <c r="U8" s="649" t="s">
        <v>153</v>
      </c>
      <c r="V8" s="63" t="s">
        <v>146</v>
      </c>
      <c r="W8" s="62" t="s">
        <v>146</v>
      </c>
      <c r="X8" s="707" t="s">
        <v>11</v>
      </c>
      <c r="Y8" s="707"/>
    </row>
    <row r="9" spans="1:25" ht="15.75" thickBot="1">
      <c r="A9" s="828" t="s">
        <v>176</v>
      </c>
      <c r="B9" s="998" t="s">
        <v>177</v>
      </c>
      <c r="C9" s="522">
        <v>2006</v>
      </c>
      <c r="D9" s="739" t="s">
        <v>178</v>
      </c>
      <c r="E9" s="870">
        <v>3.56</v>
      </c>
      <c r="F9" s="333">
        <v>3.45</v>
      </c>
      <c r="G9" s="680">
        <f t="shared" ref="G9:G40" si="0">IF(MIN(E9:F9)&gt;10,0,(10.1-CEILING(MIN(E9:F9),0.1))*10)</f>
        <v>66</v>
      </c>
      <c r="H9" s="1153"/>
      <c r="I9" s="218">
        <v>722</v>
      </c>
      <c r="J9" s="218">
        <v>762</v>
      </c>
      <c r="K9" s="231">
        <v>737</v>
      </c>
      <c r="L9" s="282">
        <v>67</v>
      </c>
      <c r="M9" s="1156"/>
      <c r="N9" s="218">
        <v>1015</v>
      </c>
      <c r="O9" s="211">
        <v>1165</v>
      </c>
      <c r="P9" s="239">
        <v>1205</v>
      </c>
      <c r="Q9" s="281">
        <v>70</v>
      </c>
      <c r="R9" s="1188">
        <v>2</v>
      </c>
      <c r="S9" s="244">
        <v>65</v>
      </c>
      <c r="T9" s="695">
        <f t="shared" ref="T9:T40" si="1">S9</f>
        <v>65</v>
      </c>
      <c r="U9" s="705">
        <v>3</v>
      </c>
      <c r="V9" s="1167">
        <f t="shared" ref="V9:V40" si="2">(G9+L9+Q9+T9)</f>
        <v>268</v>
      </c>
      <c r="W9" s="550">
        <f>RANK(V9,$V$9:$V$72)</f>
        <v>1</v>
      </c>
      <c r="X9" s="557">
        <v>1</v>
      </c>
      <c r="Y9" s="557"/>
    </row>
    <row r="10" spans="1:25" ht="15.75" thickBot="1">
      <c r="A10" s="454" t="s">
        <v>252</v>
      </c>
      <c r="B10" s="455" t="s">
        <v>253</v>
      </c>
      <c r="C10" s="482">
        <v>2007</v>
      </c>
      <c r="D10" s="486" t="s">
        <v>29</v>
      </c>
      <c r="E10" s="326">
        <v>5.47</v>
      </c>
      <c r="F10" s="527">
        <v>11</v>
      </c>
      <c r="G10" s="681">
        <f t="shared" si="0"/>
        <v>46</v>
      </c>
      <c r="H10" s="650"/>
      <c r="I10" s="219">
        <v>719</v>
      </c>
      <c r="J10" s="219">
        <v>731</v>
      </c>
      <c r="K10" s="176">
        <v>726</v>
      </c>
      <c r="L10" s="282">
        <v>61</v>
      </c>
      <c r="M10" s="673"/>
      <c r="N10" s="219"/>
      <c r="O10" s="212">
        <v>1380</v>
      </c>
      <c r="P10" s="155">
        <v>1353</v>
      </c>
      <c r="Q10" s="280">
        <v>88</v>
      </c>
      <c r="R10" s="642">
        <v>1</v>
      </c>
      <c r="S10" s="245">
        <v>56</v>
      </c>
      <c r="T10" s="696">
        <f t="shared" si="1"/>
        <v>56</v>
      </c>
      <c r="U10" s="699"/>
      <c r="V10" s="596">
        <f t="shared" si="2"/>
        <v>251</v>
      </c>
      <c r="W10" s="643">
        <f>RANK(V10,$V$9:$V$72)</f>
        <v>2</v>
      </c>
      <c r="X10" s="557">
        <v>2</v>
      </c>
      <c r="Y10" s="557"/>
    </row>
    <row r="11" spans="1:25" ht="15.75" thickBot="1">
      <c r="A11" s="454" t="s">
        <v>159</v>
      </c>
      <c r="B11" s="455" t="s">
        <v>160</v>
      </c>
      <c r="C11" s="509">
        <v>2008</v>
      </c>
      <c r="D11" s="479" t="s">
        <v>85</v>
      </c>
      <c r="E11" s="317">
        <v>2.67</v>
      </c>
      <c r="F11" s="527">
        <v>2.71</v>
      </c>
      <c r="G11" s="681">
        <f t="shared" si="0"/>
        <v>74</v>
      </c>
      <c r="H11" s="1186">
        <v>1</v>
      </c>
      <c r="I11" s="219"/>
      <c r="J11" s="219">
        <v>703</v>
      </c>
      <c r="K11" s="176">
        <v>763</v>
      </c>
      <c r="L11" s="282">
        <v>67</v>
      </c>
      <c r="M11" s="1187">
        <v>3</v>
      </c>
      <c r="N11" s="219">
        <v>992</v>
      </c>
      <c r="O11" s="212">
        <v>868</v>
      </c>
      <c r="P11" s="155">
        <v>874</v>
      </c>
      <c r="Q11" s="277">
        <v>49</v>
      </c>
      <c r="R11" s="674"/>
      <c r="S11" s="245">
        <v>60</v>
      </c>
      <c r="T11" s="697">
        <f t="shared" si="1"/>
        <v>60</v>
      </c>
      <c r="U11" s="703"/>
      <c r="V11" s="647">
        <f t="shared" si="2"/>
        <v>250</v>
      </c>
      <c r="W11" s="643">
        <f>RANK(V11,$V$9:$V$72)</f>
        <v>3</v>
      </c>
      <c r="X11" s="557">
        <v>3</v>
      </c>
      <c r="Y11" s="557"/>
    </row>
    <row r="12" spans="1:25" ht="15.75" thickBot="1">
      <c r="A12" s="454" t="s">
        <v>171</v>
      </c>
      <c r="B12" s="455" t="s">
        <v>165</v>
      </c>
      <c r="C12" s="482">
        <v>2007</v>
      </c>
      <c r="D12" s="479" t="s">
        <v>85</v>
      </c>
      <c r="E12" s="316">
        <v>3.22</v>
      </c>
      <c r="F12" s="229">
        <v>3.14</v>
      </c>
      <c r="G12" s="681">
        <f t="shared" si="0"/>
        <v>69</v>
      </c>
      <c r="H12" s="652"/>
      <c r="I12" s="224">
        <v>692</v>
      </c>
      <c r="J12" s="224">
        <v>721</v>
      </c>
      <c r="K12" s="176">
        <v>730</v>
      </c>
      <c r="L12" s="609">
        <v>61</v>
      </c>
      <c r="M12" s="692"/>
      <c r="N12" s="224">
        <v>905</v>
      </c>
      <c r="O12" s="352">
        <v>1034</v>
      </c>
      <c r="P12" s="155">
        <v>1003</v>
      </c>
      <c r="Q12" s="280">
        <v>53</v>
      </c>
      <c r="R12" s="1171"/>
      <c r="S12" s="245">
        <v>58</v>
      </c>
      <c r="T12" s="696">
        <f t="shared" si="1"/>
        <v>58</v>
      </c>
      <c r="U12" s="701"/>
      <c r="V12" s="647">
        <f t="shared" si="2"/>
        <v>241</v>
      </c>
      <c r="W12" s="643">
        <f>RANK(V12,$V$9:$V$72)</f>
        <v>4</v>
      </c>
      <c r="X12" s="557">
        <v>4</v>
      </c>
      <c r="Y12" s="557"/>
    </row>
    <row r="13" spans="1:25" ht="15.75" thickBot="1">
      <c r="A13" s="552" t="s">
        <v>168</v>
      </c>
      <c r="B13" s="944" t="s">
        <v>169</v>
      </c>
      <c r="C13" s="931">
        <v>2008</v>
      </c>
      <c r="D13" s="510" t="s">
        <v>170</v>
      </c>
      <c r="E13" s="329">
        <v>3.12</v>
      </c>
      <c r="F13" s="528">
        <v>3.8</v>
      </c>
      <c r="G13" s="682">
        <f t="shared" si="0"/>
        <v>69</v>
      </c>
      <c r="H13" s="686"/>
      <c r="I13" s="219">
        <v>732</v>
      </c>
      <c r="J13" s="219">
        <v>736</v>
      </c>
      <c r="K13" s="1144">
        <v>730</v>
      </c>
      <c r="L13" s="608">
        <v>61</v>
      </c>
      <c r="M13" s="1170"/>
      <c r="N13" s="219">
        <v>926</v>
      </c>
      <c r="O13" s="219">
        <v>895</v>
      </c>
      <c r="P13" s="869">
        <v>718</v>
      </c>
      <c r="Q13" s="610">
        <v>42</v>
      </c>
      <c r="R13" s="686"/>
      <c r="S13" s="593">
        <v>68</v>
      </c>
      <c r="T13" s="697">
        <f t="shared" si="1"/>
        <v>68</v>
      </c>
      <c r="U13" s="699">
        <v>1</v>
      </c>
      <c r="V13" s="645">
        <f t="shared" si="2"/>
        <v>240</v>
      </c>
      <c r="W13" s="643">
        <f>RANK(V13,$V$9:$V$72)</f>
        <v>5</v>
      </c>
      <c r="X13" s="557">
        <v>5</v>
      </c>
      <c r="Y13" s="557"/>
    </row>
    <row r="14" spans="1:25" ht="15.75" thickBot="1">
      <c r="A14" s="823" t="s">
        <v>188</v>
      </c>
      <c r="B14" s="947" t="s">
        <v>189</v>
      </c>
      <c r="C14" s="935">
        <v>2007</v>
      </c>
      <c r="D14" s="747" t="s">
        <v>80</v>
      </c>
      <c r="E14" s="317">
        <v>3.71</v>
      </c>
      <c r="F14" s="529">
        <v>4.5</v>
      </c>
      <c r="G14" s="682">
        <f t="shared" si="0"/>
        <v>62.999999999999986</v>
      </c>
      <c r="H14" s="684"/>
      <c r="I14" s="219">
        <v>773</v>
      </c>
      <c r="J14" s="219">
        <v>796</v>
      </c>
      <c r="K14" s="176">
        <v>821</v>
      </c>
      <c r="L14" s="283">
        <v>79</v>
      </c>
      <c r="M14" s="687">
        <v>1</v>
      </c>
      <c r="N14" s="219"/>
      <c r="O14" s="219">
        <v>908</v>
      </c>
      <c r="P14" s="176"/>
      <c r="Q14" s="277">
        <v>40</v>
      </c>
      <c r="R14" s="652"/>
      <c r="S14" s="245">
        <v>58</v>
      </c>
      <c r="T14" s="696">
        <f t="shared" si="1"/>
        <v>58</v>
      </c>
      <c r="U14" s="700"/>
      <c r="V14" s="596">
        <f t="shared" si="2"/>
        <v>240</v>
      </c>
      <c r="W14" s="643">
        <v>6</v>
      </c>
      <c r="X14" s="557">
        <v>6</v>
      </c>
      <c r="Y14" s="557"/>
    </row>
    <row r="15" spans="1:25" ht="15.75" thickBot="1">
      <c r="A15" s="499" t="s">
        <v>186</v>
      </c>
      <c r="B15" s="944" t="s">
        <v>187</v>
      </c>
      <c r="C15" s="489">
        <v>2006</v>
      </c>
      <c r="D15" s="556" t="s">
        <v>178</v>
      </c>
      <c r="E15" s="319">
        <v>3.7</v>
      </c>
      <c r="F15" s="229">
        <v>3.77</v>
      </c>
      <c r="G15" s="683">
        <f t="shared" si="0"/>
        <v>63.999999999999993</v>
      </c>
      <c r="H15" s="704"/>
      <c r="I15" s="219">
        <v>734</v>
      </c>
      <c r="J15" s="219"/>
      <c r="K15" s="176">
        <v>738</v>
      </c>
      <c r="L15" s="284">
        <v>61</v>
      </c>
      <c r="M15" s="692"/>
      <c r="N15" s="219">
        <v>888</v>
      </c>
      <c r="O15" s="219">
        <v>960</v>
      </c>
      <c r="P15" s="176">
        <v>948</v>
      </c>
      <c r="Q15" s="284">
        <v>46</v>
      </c>
      <c r="R15" s="650"/>
      <c r="S15" s="245">
        <v>68</v>
      </c>
      <c r="T15" s="696">
        <f t="shared" si="1"/>
        <v>68</v>
      </c>
      <c r="U15" s="706">
        <v>2</v>
      </c>
      <c r="V15" s="647">
        <f t="shared" si="2"/>
        <v>239</v>
      </c>
      <c r="W15" s="643">
        <f t="shared" ref="W15:W21" si="3">RANK(V15,$V$9:$V$72)</f>
        <v>7</v>
      </c>
      <c r="X15" s="557">
        <v>7</v>
      </c>
      <c r="Y15" s="557"/>
    </row>
    <row r="16" spans="1:25" ht="15.75" thickBot="1">
      <c r="A16" s="454" t="s">
        <v>166</v>
      </c>
      <c r="B16" s="455" t="s">
        <v>167</v>
      </c>
      <c r="C16" s="482">
        <v>2007</v>
      </c>
      <c r="D16" s="486" t="s">
        <v>29</v>
      </c>
      <c r="E16" s="326">
        <v>4.5</v>
      </c>
      <c r="F16" s="229">
        <v>3.08</v>
      </c>
      <c r="G16" s="681">
        <f t="shared" si="0"/>
        <v>70</v>
      </c>
      <c r="H16" s="650"/>
      <c r="I16" s="224">
        <v>733</v>
      </c>
      <c r="J16" s="224">
        <v>726</v>
      </c>
      <c r="K16" s="176">
        <v>762</v>
      </c>
      <c r="L16" s="282">
        <v>67</v>
      </c>
      <c r="M16" s="689"/>
      <c r="N16" s="224">
        <v>947</v>
      </c>
      <c r="O16" s="224">
        <v>910</v>
      </c>
      <c r="P16" s="176">
        <v>816</v>
      </c>
      <c r="Q16" s="280">
        <v>44</v>
      </c>
      <c r="R16" s="1161"/>
      <c r="S16" s="245">
        <v>57</v>
      </c>
      <c r="T16" s="698">
        <f t="shared" si="1"/>
        <v>57</v>
      </c>
      <c r="U16" s="700"/>
      <c r="V16" s="646">
        <f t="shared" si="2"/>
        <v>238</v>
      </c>
      <c r="W16" s="643">
        <f t="shared" si="3"/>
        <v>8</v>
      </c>
      <c r="X16" s="557">
        <v>8</v>
      </c>
      <c r="Y16" s="557"/>
    </row>
    <row r="17" spans="1:25" ht="15.75" thickBot="1">
      <c r="A17" s="552" t="s">
        <v>220</v>
      </c>
      <c r="B17" s="944" t="s">
        <v>221</v>
      </c>
      <c r="C17" s="1001">
        <v>2009</v>
      </c>
      <c r="D17" s="563" t="s">
        <v>35</v>
      </c>
      <c r="E17" s="324">
        <v>4.3499999999999996</v>
      </c>
      <c r="F17" s="528">
        <v>4.5599999999999996</v>
      </c>
      <c r="G17" s="683">
        <f t="shared" si="0"/>
        <v>56.999999999999993</v>
      </c>
      <c r="H17" s="686"/>
      <c r="I17" s="219"/>
      <c r="J17" s="219">
        <v>748</v>
      </c>
      <c r="K17" s="869">
        <v>766</v>
      </c>
      <c r="L17" s="608">
        <v>67</v>
      </c>
      <c r="M17" s="687">
        <v>2</v>
      </c>
      <c r="N17" s="219"/>
      <c r="O17" s="212">
        <v>1000</v>
      </c>
      <c r="P17" s="257">
        <v>1059</v>
      </c>
      <c r="Q17" s="610">
        <v>55</v>
      </c>
      <c r="R17" s="686"/>
      <c r="S17" s="370">
        <v>57</v>
      </c>
      <c r="T17" s="698">
        <f t="shared" si="1"/>
        <v>57</v>
      </c>
      <c r="U17" s="699"/>
      <c r="V17" s="803">
        <f t="shared" si="2"/>
        <v>236</v>
      </c>
      <c r="W17" s="643">
        <f t="shared" si="3"/>
        <v>9</v>
      </c>
      <c r="X17" s="557">
        <v>9</v>
      </c>
      <c r="Y17" s="557"/>
    </row>
    <row r="18" spans="1:25" ht="15.75" thickBot="1">
      <c r="A18" s="630" t="s">
        <v>214</v>
      </c>
      <c r="B18" s="500" t="s">
        <v>201</v>
      </c>
      <c r="C18" s="932">
        <v>2007</v>
      </c>
      <c r="D18" s="450" t="s">
        <v>170</v>
      </c>
      <c r="E18" s="326">
        <v>5.03</v>
      </c>
      <c r="F18" s="229">
        <v>4.22</v>
      </c>
      <c r="G18" s="681">
        <f t="shared" si="0"/>
        <v>58</v>
      </c>
      <c r="H18" s="650"/>
      <c r="I18" s="219"/>
      <c r="J18" s="219">
        <v>743</v>
      </c>
      <c r="K18" s="872">
        <v>741</v>
      </c>
      <c r="L18" s="283">
        <v>63</v>
      </c>
      <c r="M18" s="673"/>
      <c r="N18" s="219">
        <v>1002</v>
      </c>
      <c r="O18" s="212">
        <v>957</v>
      </c>
      <c r="P18" s="155">
        <v>1041</v>
      </c>
      <c r="Q18" s="280">
        <v>54</v>
      </c>
      <c r="R18" s="652"/>
      <c r="S18" s="248">
        <v>58</v>
      </c>
      <c r="T18" s="697">
        <f t="shared" si="1"/>
        <v>58</v>
      </c>
      <c r="U18" s="702"/>
      <c r="V18" s="596">
        <f t="shared" si="2"/>
        <v>233</v>
      </c>
      <c r="W18" s="643">
        <f t="shared" si="3"/>
        <v>10</v>
      </c>
      <c r="X18" s="557">
        <v>10</v>
      </c>
      <c r="Y18" s="557"/>
    </row>
    <row r="19" spans="1:25" ht="15.75" thickBot="1">
      <c r="A19" s="499" t="s">
        <v>174</v>
      </c>
      <c r="B19" s="553" t="s">
        <v>175</v>
      </c>
      <c r="C19" s="931">
        <v>2008</v>
      </c>
      <c r="D19" s="562" t="s">
        <v>35</v>
      </c>
      <c r="E19" s="322">
        <v>3.63</v>
      </c>
      <c r="F19" s="229">
        <v>3.2</v>
      </c>
      <c r="G19" s="683">
        <f t="shared" si="0"/>
        <v>69</v>
      </c>
      <c r="H19" s="684"/>
      <c r="I19" s="219"/>
      <c r="J19" s="219">
        <v>727</v>
      </c>
      <c r="K19" s="176">
        <v>742</v>
      </c>
      <c r="L19" s="282">
        <v>63</v>
      </c>
      <c r="M19" s="688"/>
      <c r="N19" s="219">
        <v>980</v>
      </c>
      <c r="O19" s="212">
        <v>1041</v>
      </c>
      <c r="P19" s="155">
        <v>1060</v>
      </c>
      <c r="Q19" s="277">
        <v>56</v>
      </c>
      <c r="R19" s="640"/>
      <c r="S19" s="245">
        <v>43</v>
      </c>
      <c r="T19" s="696">
        <f t="shared" si="1"/>
        <v>43</v>
      </c>
      <c r="U19" s="699"/>
      <c r="V19" s="648">
        <f t="shared" si="2"/>
        <v>231</v>
      </c>
      <c r="W19" s="643">
        <f t="shared" si="3"/>
        <v>11</v>
      </c>
      <c r="X19" s="557">
        <v>11</v>
      </c>
      <c r="Y19" s="557"/>
    </row>
    <row r="20" spans="1:25" ht="15.75" thickBot="1">
      <c r="A20" s="824" t="s">
        <v>183</v>
      </c>
      <c r="B20" s="947" t="s">
        <v>184</v>
      </c>
      <c r="C20" s="932">
        <v>2006</v>
      </c>
      <c r="D20" s="627" t="s">
        <v>185</v>
      </c>
      <c r="E20" s="326">
        <v>3.67</v>
      </c>
      <c r="F20" s="229">
        <v>3.97</v>
      </c>
      <c r="G20" s="681">
        <f t="shared" si="0"/>
        <v>63.999999999999993</v>
      </c>
      <c r="H20" s="650"/>
      <c r="I20" s="224"/>
      <c r="J20" s="224">
        <v>702</v>
      </c>
      <c r="K20" s="176">
        <v>701</v>
      </c>
      <c r="L20" s="609">
        <v>55</v>
      </c>
      <c r="M20" s="1157"/>
      <c r="N20" s="224">
        <v>860</v>
      </c>
      <c r="O20" s="352">
        <v>1088</v>
      </c>
      <c r="P20" s="155">
        <v>1098</v>
      </c>
      <c r="Q20" s="280">
        <v>59</v>
      </c>
      <c r="R20" s="1161">
        <v>3</v>
      </c>
      <c r="S20" s="245">
        <v>49</v>
      </c>
      <c r="T20" s="696">
        <f t="shared" si="1"/>
        <v>49</v>
      </c>
      <c r="U20" s="700"/>
      <c r="V20" s="596">
        <f t="shared" si="2"/>
        <v>227</v>
      </c>
      <c r="W20" s="643">
        <f t="shared" si="3"/>
        <v>12</v>
      </c>
      <c r="X20" s="557">
        <v>12</v>
      </c>
      <c r="Y20" s="557"/>
    </row>
    <row r="21" spans="1:25" ht="15.75" thickBot="1">
      <c r="A21" s="825" t="s">
        <v>190</v>
      </c>
      <c r="B21" s="951" t="s">
        <v>191</v>
      </c>
      <c r="C21" s="509">
        <v>2007</v>
      </c>
      <c r="D21" s="494" t="s">
        <v>58</v>
      </c>
      <c r="E21" s="324">
        <v>3.96</v>
      </c>
      <c r="F21" s="532">
        <v>3.73</v>
      </c>
      <c r="G21" s="682">
        <f t="shared" si="0"/>
        <v>62.999999999999986</v>
      </c>
      <c r="H21" s="685"/>
      <c r="I21" s="219">
        <v>719</v>
      </c>
      <c r="J21" s="212">
        <v>730</v>
      </c>
      <c r="K21" s="257">
        <v>741</v>
      </c>
      <c r="L21" s="283">
        <v>63</v>
      </c>
      <c r="M21" s="687"/>
      <c r="N21" s="219">
        <v>799</v>
      </c>
      <c r="O21" s="212">
        <v>820</v>
      </c>
      <c r="P21" s="257">
        <v>870</v>
      </c>
      <c r="Q21" s="277">
        <v>37</v>
      </c>
      <c r="R21" s="686"/>
      <c r="S21" s="370">
        <v>63</v>
      </c>
      <c r="T21" s="697">
        <f t="shared" si="1"/>
        <v>63</v>
      </c>
      <c r="U21" s="706"/>
      <c r="V21" s="596">
        <f t="shared" si="2"/>
        <v>226</v>
      </c>
      <c r="W21" s="643">
        <f t="shared" si="3"/>
        <v>13</v>
      </c>
      <c r="X21" s="557">
        <v>13</v>
      </c>
      <c r="Y21" s="557"/>
    </row>
    <row r="22" spans="1:25" ht="15.75" thickBot="1">
      <c r="A22" s="499" t="s">
        <v>231</v>
      </c>
      <c r="B22" s="553" t="s">
        <v>218</v>
      </c>
      <c r="C22" s="932">
        <v>2007</v>
      </c>
      <c r="D22" s="450" t="s">
        <v>232</v>
      </c>
      <c r="E22" s="316">
        <v>5.0199999999999996</v>
      </c>
      <c r="F22" s="527">
        <v>4.82</v>
      </c>
      <c r="G22" s="683">
        <f t="shared" si="0"/>
        <v>51.999999999999993</v>
      </c>
      <c r="H22" s="704"/>
      <c r="I22" s="219"/>
      <c r="J22" s="212">
        <v>760</v>
      </c>
      <c r="K22" s="155"/>
      <c r="L22" s="282">
        <v>67</v>
      </c>
      <c r="M22" s="690"/>
      <c r="N22" s="219">
        <v>953</v>
      </c>
      <c r="O22" s="212">
        <v>1040</v>
      </c>
      <c r="P22" s="155">
        <v>998</v>
      </c>
      <c r="Q22" s="280">
        <v>54</v>
      </c>
      <c r="R22" s="640"/>
      <c r="S22" s="245">
        <v>53</v>
      </c>
      <c r="T22" s="695">
        <f t="shared" si="1"/>
        <v>53</v>
      </c>
      <c r="U22" s="876"/>
      <c r="V22" s="803">
        <f t="shared" si="2"/>
        <v>226</v>
      </c>
      <c r="W22" s="643">
        <v>14</v>
      </c>
      <c r="X22" s="557">
        <v>14</v>
      </c>
      <c r="Y22" s="557"/>
    </row>
    <row r="23" spans="1:25" ht="15.75" thickBot="1">
      <c r="A23" s="630" t="s">
        <v>198</v>
      </c>
      <c r="B23" s="999" t="s">
        <v>199</v>
      </c>
      <c r="C23" s="477">
        <v>2007</v>
      </c>
      <c r="D23" s="486" t="s">
        <v>29</v>
      </c>
      <c r="E23" s="326">
        <v>4.0599999999999996</v>
      </c>
      <c r="F23" s="229">
        <v>3.98</v>
      </c>
      <c r="G23" s="681">
        <f t="shared" si="0"/>
        <v>61</v>
      </c>
      <c r="H23" s="704"/>
      <c r="I23" s="219">
        <v>699</v>
      </c>
      <c r="J23" s="212">
        <v>719</v>
      </c>
      <c r="K23" s="155">
        <v>739</v>
      </c>
      <c r="L23" s="282">
        <v>61</v>
      </c>
      <c r="M23" s="673"/>
      <c r="N23" s="219">
        <v>740</v>
      </c>
      <c r="O23" s="212">
        <v>903</v>
      </c>
      <c r="P23" s="155">
        <v>929</v>
      </c>
      <c r="Q23" s="280">
        <v>42</v>
      </c>
      <c r="R23" s="650"/>
      <c r="S23" s="245">
        <v>60</v>
      </c>
      <c r="T23" s="695">
        <f t="shared" si="1"/>
        <v>60</v>
      </c>
      <c r="U23" s="700"/>
      <c r="V23" s="648">
        <f t="shared" si="2"/>
        <v>224</v>
      </c>
      <c r="W23" s="643">
        <f>RANK(V23,$V$9:$V$72)</f>
        <v>15</v>
      </c>
      <c r="X23" s="557">
        <v>15</v>
      </c>
      <c r="Y23" s="557"/>
    </row>
    <row r="24" spans="1:25" ht="15.75" thickBot="1">
      <c r="A24" s="454" t="s">
        <v>192</v>
      </c>
      <c r="B24" s="455" t="s">
        <v>182</v>
      </c>
      <c r="C24" s="482">
        <v>2007</v>
      </c>
      <c r="D24" s="479" t="s">
        <v>85</v>
      </c>
      <c r="E24" s="316">
        <v>3.79</v>
      </c>
      <c r="F24" s="229">
        <v>4.18</v>
      </c>
      <c r="G24" s="681">
        <f t="shared" si="0"/>
        <v>62.999999999999986</v>
      </c>
      <c r="H24" s="650"/>
      <c r="I24" s="224">
        <v>710</v>
      </c>
      <c r="J24" s="352">
        <v>723</v>
      </c>
      <c r="K24" s="155">
        <v>675</v>
      </c>
      <c r="L24" s="609">
        <v>59</v>
      </c>
      <c r="M24" s="1157"/>
      <c r="N24" s="224">
        <v>871</v>
      </c>
      <c r="O24" s="352">
        <v>958</v>
      </c>
      <c r="P24" s="155">
        <v>958</v>
      </c>
      <c r="Q24" s="611">
        <v>45</v>
      </c>
      <c r="R24" s="652"/>
      <c r="S24" s="245">
        <v>54</v>
      </c>
      <c r="T24" s="696">
        <f t="shared" si="1"/>
        <v>54</v>
      </c>
      <c r="U24" s="701"/>
      <c r="V24" s="647">
        <f t="shared" si="2"/>
        <v>221</v>
      </c>
      <c r="W24" s="643">
        <f>RANK(V24,$V$9:$V$72)</f>
        <v>16</v>
      </c>
      <c r="X24" s="557">
        <v>16</v>
      </c>
      <c r="Y24" s="557"/>
    </row>
    <row r="25" spans="1:25" ht="15.75" thickBot="1">
      <c r="A25" s="552" t="s">
        <v>193</v>
      </c>
      <c r="B25" s="584" t="s">
        <v>194</v>
      </c>
      <c r="C25" s="478">
        <v>2008</v>
      </c>
      <c r="D25" s="560" t="s">
        <v>195</v>
      </c>
      <c r="E25" s="580">
        <v>4.04</v>
      </c>
      <c r="F25" s="529">
        <v>3.91</v>
      </c>
      <c r="G25" s="683">
        <f t="shared" si="0"/>
        <v>61</v>
      </c>
      <c r="H25" s="1172"/>
      <c r="I25" s="219">
        <v>701</v>
      </c>
      <c r="J25" s="212">
        <v>708</v>
      </c>
      <c r="K25" s="257"/>
      <c r="L25" s="608">
        <v>55</v>
      </c>
      <c r="M25" s="1173"/>
      <c r="N25" s="219">
        <v>780</v>
      </c>
      <c r="O25" s="612">
        <v>979</v>
      </c>
      <c r="P25" s="242">
        <v>975</v>
      </c>
      <c r="Q25" s="277">
        <v>47</v>
      </c>
      <c r="R25" s="1160"/>
      <c r="S25" s="370">
        <v>58</v>
      </c>
      <c r="T25" s="697">
        <f t="shared" si="1"/>
        <v>58</v>
      </c>
      <c r="U25" s="702"/>
      <c r="V25" s="596">
        <f t="shared" si="2"/>
        <v>221</v>
      </c>
      <c r="W25" s="643">
        <v>17</v>
      </c>
      <c r="X25" s="557">
        <v>17</v>
      </c>
      <c r="Y25" s="557"/>
    </row>
    <row r="26" spans="1:25" ht="15.75" thickBot="1">
      <c r="A26" s="499" t="s">
        <v>240</v>
      </c>
      <c r="B26" s="553" t="s">
        <v>182</v>
      </c>
      <c r="C26" s="447">
        <v>2010</v>
      </c>
      <c r="D26" s="534" t="s">
        <v>17</v>
      </c>
      <c r="E26" s="326">
        <v>5.12</v>
      </c>
      <c r="F26" s="229">
        <v>5.04</v>
      </c>
      <c r="G26" s="681">
        <f t="shared" si="0"/>
        <v>49.999999999999993</v>
      </c>
      <c r="H26" s="676"/>
      <c r="I26" s="219">
        <v>704</v>
      </c>
      <c r="J26" s="212">
        <v>718</v>
      </c>
      <c r="K26" s="155">
        <v>721</v>
      </c>
      <c r="L26" s="283">
        <v>59</v>
      </c>
      <c r="M26" s="673"/>
      <c r="N26" s="255"/>
      <c r="O26" s="212">
        <v>1067</v>
      </c>
      <c r="P26" s="155">
        <v>1098</v>
      </c>
      <c r="Q26" s="280">
        <v>59</v>
      </c>
      <c r="R26" s="653"/>
      <c r="S26" s="245">
        <v>53</v>
      </c>
      <c r="T26" s="695">
        <f t="shared" si="1"/>
        <v>53</v>
      </c>
      <c r="U26" s="1162"/>
      <c r="V26" s="646">
        <f t="shared" si="2"/>
        <v>221</v>
      </c>
      <c r="W26" s="643">
        <v>18</v>
      </c>
      <c r="X26" s="557">
        <v>18</v>
      </c>
      <c r="Y26" s="557"/>
    </row>
    <row r="27" spans="1:25" ht="15.75" thickBot="1">
      <c r="A27" s="499" t="s">
        <v>164</v>
      </c>
      <c r="B27" s="553" t="s">
        <v>165</v>
      </c>
      <c r="C27" s="932">
        <v>2010</v>
      </c>
      <c r="D27" s="559" t="s">
        <v>163</v>
      </c>
      <c r="E27" s="322">
        <v>3.35</v>
      </c>
      <c r="F27" s="529">
        <v>3.07</v>
      </c>
      <c r="G27" s="681">
        <f t="shared" si="0"/>
        <v>70</v>
      </c>
      <c r="H27" s="685">
        <v>3</v>
      </c>
      <c r="I27" s="219">
        <v>641</v>
      </c>
      <c r="J27" s="212">
        <v>670</v>
      </c>
      <c r="K27" s="155">
        <v>678</v>
      </c>
      <c r="L27" s="284">
        <v>49</v>
      </c>
      <c r="M27" s="688"/>
      <c r="N27" s="219">
        <v>904</v>
      </c>
      <c r="O27" s="212">
        <v>893</v>
      </c>
      <c r="P27" s="155">
        <v>902</v>
      </c>
      <c r="Q27" s="280">
        <v>40</v>
      </c>
      <c r="R27" s="652"/>
      <c r="S27" s="245">
        <v>61</v>
      </c>
      <c r="T27" s="695">
        <f t="shared" si="1"/>
        <v>61</v>
      </c>
      <c r="U27" s="700"/>
      <c r="V27" s="679">
        <f t="shared" si="2"/>
        <v>220</v>
      </c>
      <c r="W27" s="550">
        <f>RANK(V27,$V$9:$V$72)</f>
        <v>19</v>
      </c>
      <c r="X27" s="557">
        <v>19</v>
      </c>
      <c r="Y27" s="557"/>
    </row>
    <row r="28" spans="1:25" ht="15.75" thickBot="1">
      <c r="A28" s="499" t="s">
        <v>181</v>
      </c>
      <c r="B28" s="553" t="s">
        <v>182</v>
      </c>
      <c r="C28" s="447">
        <v>2009</v>
      </c>
      <c r="D28" s="486" t="s">
        <v>178</v>
      </c>
      <c r="E28" s="581">
        <v>3.54</v>
      </c>
      <c r="F28" s="229">
        <v>3.57</v>
      </c>
      <c r="G28" s="681">
        <f t="shared" si="0"/>
        <v>65</v>
      </c>
      <c r="H28" s="652"/>
      <c r="I28" s="224">
        <v>676</v>
      </c>
      <c r="J28" s="352">
        <v>620</v>
      </c>
      <c r="K28" s="155">
        <v>717</v>
      </c>
      <c r="L28" s="282">
        <v>57</v>
      </c>
      <c r="M28" s="673"/>
      <c r="N28" s="255">
        <v>845</v>
      </c>
      <c r="O28" s="223">
        <v>868</v>
      </c>
      <c r="P28" s="155">
        <v>962</v>
      </c>
      <c r="Q28" s="609">
        <v>46</v>
      </c>
      <c r="R28" s="1174"/>
      <c r="S28" s="245">
        <v>52</v>
      </c>
      <c r="T28" s="696">
        <f t="shared" si="1"/>
        <v>52</v>
      </c>
      <c r="U28" s="1165"/>
      <c r="V28" s="671">
        <f t="shared" si="2"/>
        <v>220</v>
      </c>
      <c r="W28" s="550">
        <v>20</v>
      </c>
      <c r="X28" s="557">
        <v>20</v>
      </c>
      <c r="Y28" s="557"/>
    </row>
    <row r="29" spans="1:25" ht="15.75" thickBot="1">
      <c r="A29" s="552" t="s">
        <v>215</v>
      </c>
      <c r="B29" s="584" t="s">
        <v>216</v>
      </c>
      <c r="C29" s="1001">
        <v>2007</v>
      </c>
      <c r="D29" s="457" t="s">
        <v>170</v>
      </c>
      <c r="E29" s="329">
        <v>4.4800000000000004</v>
      </c>
      <c r="F29" s="528">
        <v>4.2300000000000004</v>
      </c>
      <c r="G29" s="682">
        <f t="shared" si="0"/>
        <v>58</v>
      </c>
      <c r="H29" s="686"/>
      <c r="I29" s="219">
        <v>736</v>
      </c>
      <c r="J29" s="256"/>
      <c r="K29" s="878">
        <v>744</v>
      </c>
      <c r="L29" s="608">
        <v>63</v>
      </c>
      <c r="M29" s="688"/>
      <c r="N29" s="219">
        <v>806</v>
      </c>
      <c r="O29" s="212">
        <v>933</v>
      </c>
      <c r="P29" s="257">
        <v>807</v>
      </c>
      <c r="Q29" s="277">
        <v>43</v>
      </c>
      <c r="R29" s="640"/>
      <c r="S29" s="593">
        <v>54</v>
      </c>
      <c r="T29" s="697">
        <f t="shared" si="1"/>
        <v>54</v>
      </c>
      <c r="U29" s="699"/>
      <c r="V29" s="677">
        <f t="shared" si="2"/>
        <v>218</v>
      </c>
      <c r="W29" s="550">
        <f t="shared" ref="W29:W34" si="4">RANK(V29,$V$9:$V$72)</f>
        <v>21</v>
      </c>
      <c r="X29" s="557">
        <v>21</v>
      </c>
      <c r="Y29" s="557"/>
    </row>
    <row r="30" spans="1:25" ht="15.75" thickBot="1">
      <c r="A30" s="499" t="s">
        <v>161</v>
      </c>
      <c r="B30" s="553" t="s">
        <v>162</v>
      </c>
      <c r="C30" s="931">
        <v>2009</v>
      </c>
      <c r="D30" s="559" t="s">
        <v>163</v>
      </c>
      <c r="E30" s="322">
        <v>3.27</v>
      </c>
      <c r="F30" s="532">
        <v>2.8</v>
      </c>
      <c r="G30" s="682">
        <f t="shared" si="0"/>
        <v>72.999999999999986</v>
      </c>
      <c r="H30" s="650">
        <v>2</v>
      </c>
      <c r="I30" s="219">
        <v>652</v>
      </c>
      <c r="J30" s="212">
        <v>678</v>
      </c>
      <c r="K30" s="155"/>
      <c r="L30" s="283">
        <v>49</v>
      </c>
      <c r="M30" s="690"/>
      <c r="N30" s="219">
        <v>715</v>
      </c>
      <c r="O30" s="212">
        <v>792</v>
      </c>
      <c r="P30" s="155"/>
      <c r="Q30" s="280">
        <v>29</v>
      </c>
      <c r="R30" s="652"/>
      <c r="S30" s="245">
        <v>62</v>
      </c>
      <c r="T30" s="695">
        <f t="shared" si="1"/>
        <v>62</v>
      </c>
      <c r="U30" s="702"/>
      <c r="V30" s="672">
        <f t="shared" si="2"/>
        <v>213</v>
      </c>
      <c r="W30" s="550">
        <f t="shared" si="4"/>
        <v>22</v>
      </c>
      <c r="X30" s="557">
        <v>22</v>
      </c>
      <c r="Y30" s="557"/>
    </row>
    <row r="31" spans="1:25" ht="15.75" thickBot="1">
      <c r="A31" s="552" t="s">
        <v>229</v>
      </c>
      <c r="B31" s="584" t="s">
        <v>191</v>
      </c>
      <c r="C31" s="447">
        <v>2008</v>
      </c>
      <c r="D31" s="559" t="s">
        <v>230</v>
      </c>
      <c r="E31" s="326">
        <v>4.6399999999999997</v>
      </c>
      <c r="F31" s="527">
        <v>4.8899999999999997</v>
      </c>
      <c r="G31" s="683">
        <f t="shared" si="0"/>
        <v>53.999999999999993</v>
      </c>
      <c r="H31" s="684"/>
      <c r="I31" s="219">
        <v>708</v>
      </c>
      <c r="J31" s="212">
        <v>717</v>
      </c>
      <c r="K31" s="155">
        <v>720</v>
      </c>
      <c r="L31" s="282">
        <v>59</v>
      </c>
      <c r="M31" s="690"/>
      <c r="N31" s="219">
        <v>960</v>
      </c>
      <c r="O31" s="212">
        <v>980</v>
      </c>
      <c r="P31" s="155">
        <v>925</v>
      </c>
      <c r="Q31" s="277">
        <v>48</v>
      </c>
      <c r="R31" s="675"/>
      <c r="S31" s="245">
        <v>51</v>
      </c>
      <c r="T31" s="696">
        <f t="shared" si="1"/>
        <v>51</v>
      </c>
      <c r="U31" s="700"/>
      <c r="V31" s="596">
        <f t="shared" si="2"/>
        <v>212</v>
      </c>
      <c r="W31" s="643">
        <f t="shared" si="4"/>
        <v>23</v>
      </c>
      <c r="X31" s="557">
        <v>23</v>
      </c>
      <c r="Y31" s="557"/>
    </row>
    <row r="32" spans="1:25" ht="15.75" thickBot="1">
      <c r="A32" s="824" t="s">
        <v>269</v>
      </c>
      <c r="B32" s="947" t="s">
        <v>239</v>
      </c>
      <c r="C32" s="935">
        <v>2006</v>
      </c>
      <c r="D32" s="559" t="s">
        <v>202</v>
      </c>
      <c r="E32" s="322">
        <v>4.9400000000000004</v>
      </c>
      <c r="F32" s="229">
        <v>5.15</v>
      </c>
      <c r="G32" s="681">
        <f t="shared" si="0"/>
        <v>51</v>
      </c>
      <c r="H32" s="652"/>
      <c r="I32" s="224">
        <v>673</v>
      </c>
      <c r="J32" s="352">
        <v>670</v>
      </c>
      <c r="K32" s="235">
        <v>690</v>
      </c>
      <c r="L32" s="609">
        <v>53</v>
      </c>
      <c r="M32" s="673"/>
      <c r="N32" s="224">
        <v>890</v>
      </c>
      <c r="O32" s="352"/>
      <c r="P32" s="235">
        <v>973</v>
      </c>
      <c r="Q32" s="280">
        <v>47</v>
      </c>
      <c r="R32" s="1171"/>
      <c r="S32" s="248">
        <v>60</v>
      </c>
      <c r="T32" s="698">
        <f t="shared" si="1"/>
        <v>60</v>
      </c>
      <c r="U32" s="701"/>
      <c r="V32" s="678">
        <f t="shared" si="2"/>
        <v>211</v>
      </c>
      <c r="W32" s="550">
        <f t="shared" si="4"/>
        <v>24</v>
      </c>
      <c r="X32" s="557">
        <v>24</v>
      </c>
      <c r="Y32" s="557"/>
    </row>
    <row r="33" spans="1:25" ht="15.75" thickBot="1">
      <c r="A33" s="552" t="s">
        <v>196</v>
      </c>
      <c r="B33" s="584" t="s">
        <v>197</v>
      </c>
      <c r="C33" s="1001">
        <v>2009</v>
      </c>
      <c r="D33" s="560" t="s">
        <v>163</v>
      </c>
      <c r="E33" s="580">
        <v>4.03</v>
      </c>
      <c r="F33" s="530">
        <v>3.95</v>
      </c>
      <c r="G33" s="682">
        <f t="shared" si="0"/>
        <v>61</v>
      </c>
      <c r="H33" s="675"/>
      <c r="I33" s="219">
        <v>705</v>
      </c>
      <c r="J33" s="212">
        <v>724</v>
      </c>
      <c r="K33" s="257">
        <v>712</v>
      </c>
      <c r="L33" s="608">
        <v>59</v>
      </c>
      <c r="M33" s="1170"/>
      <c r="N33" s="219">
        <v>866</v>
      </c>
      <c r="O33" s="212">
        <v>895</v>
      </c>
      <c r="P33" s="257">
        <v>892</v>
      </c>
      <c r="Q33" s="277">
        <v>39</v>
      </c>
      <c r="R33" s="640"/>
      <c r="S33" s="370">
        <v>51</v>
      </c>
      <c r="T33" s="696">
        <f t="shared" si="1"/>
        <v>51</v>
      </c>
      <c r="U33" s="700"/>
      <c r="V33" s="679">
        <f t="shared" si="2"/>
        <v>210</v>
      </c>
      <c r="W33" s="550">
        <f t="shared" si="4"/>
        <v>25</v>
      </c>
      <c r="X33" s="557">
        <v>25</v>
      </c>
      <c r="Y33" s="557"/>
    </row>
    <row r="34" spans="1:25" ht="15.75" thickBot="1">
      <c r="A34" s="499" t="s">
        <v>226</v>
      </c>
      <c r="B34" s="553" t="s">
        <v>177</v>
      </c>
      <c r="C34" s="447">
        <v>2008</v>
      </c>
      <c r="D34" s="497" t="s">
        <v>178</v>
      </c>
      <c r="E34" s="319">
        <v>4.59</v>
      </c>
      <c r="F34" s="529">
        <v>4.43</v>
      </c>
      <c r="G34" s="683">
        <f t="shared" si="0"/>
        <v>56</v>
      </c>
      <c r="H34" s="652"/>
      <c r="I34" s="219">
        <v>677</v>
      </c>
      <c r="J34" s="212">
        <v>688</v>
      </c>
      <c r="K34" s="155"/>
      <c r="L34" s="282">
        <v>51</v>
      </c>
      <c r="M34" s="1158"/>
      <c r="N34" s="219">
        <v>878</v>
      </c>
      <c r="O34" s="212">
        <v>933</v>
      </c>
      <c r="P34" s="155">
        <v>967</v>
      </c>
      <c r="Q34" s="282">
        <v>46</v>
      </c>
      <c r="R34" s="650"/>
      <c r="S34" s="245">
        <v>56</v>
      </c>
      <c r="T34" s="696">
        <f t="shared" si="1"/>
        <v>56</v>
      </c>
      <c r="U34" s="700"/>
      <c r="V34" s="679">
        <f t="shared" si="2"/>
        <v>209</v>
      </c>
      <c r="W34" s="550">
        <f t="shared" si="4"/>
        <v>26</v>
      </c>
      <c r="X34" s="557">
        <v>26</v>
      </c>
      <c r="Y34" s="557"/>
    </row>
    <row r="35" spans="1:25" ht="15.75" thickBot="1">
      <c r="A35" s="499" t="s">
        <v>254</v>
      </c>
      <c r="B35" s="999" t="s">
        <v>255</v>
      </c>
      <c r="C35" s="447">
        <v>2009</v>
      </c>
      <c r="D35" s="497" t="s">
        <v>29</v>
      </c>
      <c r="E35" s="329">
        <v>5.6</v>
      </c>
      <c r="F35" s="527">
        <v>5.48</v>
      </c>
      <c r="G35" s="681">
        <f t="shared" si="0"/>
        <v>46</v>
      </c>
      <c r="H35" s="871"/>
      <c r="I35" s="219">
        <v>708</v>
      </c>
      <c r="J35" s="212"/>
      <c r="K35" s="155">
        <v>721</v>
      </c>
      <c r="L35" s="283">
        <v>59</v>
      </c>
      <c r="M35" s="691"/>
      <c r="N35" s="219">
        <v>995</v>
      </c>
      <c r="O35" s="212">
        <v>864</v>
      </c>
      <c r="P35" s="155">
        <v>964</v>
      </c>
      <c r="Q35" s="277">
        <v>49</v>
      </c>
      <c r="R35" s="873"/>
      <c r="S35" s="245">
        <v>55</v>
      </c>
      <c r="T35" s="697">
        <f t="shared" si="1"/>
        <v>55</v>
      </c>
      <c r="U35" s="1163"/>
      <c r="V35" s="1168">
        <f t="shared" si="2"/>
        <v>209</v>
      </c>
      <c r="W35" s="550">
        <v>27</v>
      </c>
      <c r="X35" s="557">
        <v>27</v>
      </c>
      <c r="Y35" s="557"/>
    </row>
    <row r="36" spans="1:25" ht="15.75" thickBot="1">
      <c r="A36" s="824" t="s">
        <v>247</v>
      </c>
      <c r="B36" s="947" t="s">
        <v>248</v>
      </c>
      <c r="C36" s="932">
        <v>2007</v>
      </c>
      <c r="D36" s="627" t="s">
        <v>185</v>
      </c>
      <c r="E36" s="326">
        <v>6.21</v>
      </c>
      <c r="F36" s="229">
        <v>5.25</v>
      </c>
      <c r="G36" s="681">
        <f t="shared" si="0"/>
        <v>47.999999999999986</v>
      </c>
      <c r="H36" s="650"/>
      <c r="I36" s="224">
        <v>632</v>
      </c>
      <c r="J36" s="352">
        <v>630</v>
      </c>
      <c r="K36" s="155">
        <v>643</v>
      </c>
      <c r="L36" s="282">
        <v>43</v>
      </c>
      <c r="M36" s="1157"/>
      <c r="N36" s="224">
        <v>1070</v>
      </c>
      <c r="O36" s="352"/>
      <c r="P36" s="155">
        <v>1075</v>
      </c>
      <c r="Q36" s="280">
        <v>57</v>
      </c>
      <c r="R36" s="875"/>
      <c r="S36" s="245">
        <v>60</v>
      </c>
      <c r="T36" s="696">
        <f t="shared" si="1"/>
        <v>60</v>
      </c>
      <c r="U36" s="699"/>
      <c r="V36" s="596">
        <f t="shared" si="2"/>
        <v>208</v>
      </c>
      <c r="W36" s="643">
        <f>RANK(V36,$V$9:$V$72)</f>
        <v>28</v>
      </c>
      <c r="X36" s="557">
        <v>28</v>
      </c>
      <c r="Y36" s="557"/>
    </row>
    <row r="37" spans="1:25" ht="15.75" thickBot="1">
      <c r="A37" s="823" t="s">
        <v>200</v>
      </c>
      <c r="B37" s="946" t="s">
        <v>201</v>
      </c>
      <c r="C37" s="1143">
        <v>2007</v>
      </c>
      <c r="D37" s="560" t="s">
        <v>202</v>
      </c>
      <c r="E37" s="580">
        <v>4.0599999999999996</v>
      </c>
      <c r="F37" s="528">
        <v>3.99</v>
      </c>
      <c r="G37" s="683">
        <f t="shared" si="0"/>
        <v>61</v>
      </c>
      <c r="H37" s="1155"/>
      <c r="I37" s="219">
        <v>660</v>
      </c>
      <c r="J37" s="212"/>
      <c r="K37" s="878">
        <v>665</v>
      </c>
      <c r="L37" s="608">
        <v>47</v>
      </c>
      <c r="M37" s="1170"/>
      <c r="N37" s="219">
        <v>895</v>
      </c>
      <c r="O37" s="212">
        <v>928</v>
      </c>
      <c r="P37" s="878">
        <v>882</v>
      </c>
      <c r="Q37" s="610">
        <v>42</v>
      </c>
      <c r="R37" s="651"/>
      <c r="S37" s="593">
        <v>53</v>
      </c>
      <c r="T37" s="696">
        <f t="shared" si="1"/>
        <v>53</v>
      </c>
      <c r="U37" s="700"/>
      <c r="V37" s="679">
        <f t="shared" si="2"/>
        <v>203</v>
      </c>
      <c r="W37" s="550">
        <f>RANK(V37,$V$9:$V$72)</f>
        <v>29</v>
      </c>
      <c r="X37" s="557">
        <v>29</v>
      </c>
      <c r="Y37" s="557"/>
    </row>
    <row r="38" spans="1:25" ht="15.75" thickBot="1">
      <c r="A38" s="1150" t="s">
        <v>179</v>
      </c>
      <c r="B38" s="1151" t="s">
        <v>180</v>
      </c>
      <c r="C38" s="1152">
        <v>2007</v>
      </c>
      <c r="D38" s="494" t="s">
        <v>85</v>
      </c>
      <c r="E38" s="317">
        <v>3.75</v>
      </c>
      <c r="F38" s="529">
        <v>3.45</v>
      </c>
      <c r="G38" s="681">
        <f t="shared" si="0"/>
        <v>66</v>
      </c>
      <c r="H38" s="652"/>
      <c r="I38" s="219">
        <v>658</v>
      </c>
      <c r="J38" s="212">
        <v>651</v>
      </c>
      <c r="K38" s="155">
        <v>677</v>
      </c>
      <c r="L38" s="283">
        <v>49</v>
      </c>
      <c r="M38" s="688"/>
      <c r="N38" s="219">
        <v>848</v>
      </c>
      <c r="O38" s="212">
        <v>872</v>
      </c>
      <c r="P38" s="155">
        <v>867</v>
      </c>
      <c r="Q38" s="280">
        <v>37</v>
      </c>
      <c r="R38" s="676"/>
      <c r="S38" s="245">
        <v>48</v>
      </c>
      <c r="T38" s="696">
        <f t="shared" si="1"/>
        <v>48</v>
      </c>
      <c r="U38" s="699"/>
      <c r="V38" s="677">
        <f t="shared" si="2"/>
        <v>200</v>
      </c>
      <c r="W38" s="550">
        <f>RANK(V38,$V$9:$V$72)</f>
        <v>30</v>
      </c>
      <c r="X38" s="557">
        <v>30</v>
      </c>
      <c r="Y38" s="557"/>
    </row>
    <row r="39" spans="1:25" ht="15.75" thickBot="1">
      <c r="A39" s="1150" t="s">
        <v>217</v>
      </c>
      <c r="B39" s="1151" t="s">
        <v>218</v>
      </c>
      <c r="C39" s="1152">
        <v>2009</v>
      </c>
      <c r="D39" s="494" t="s">
        <v>58</v>
      </c>
      <c r="E39" s="580">
        <v>4.66</v>
      </c>
      <c r="F39" s="533">
        <v>4.29</v>
      </c>
      <c r="G39" s="681">
        <f t="shared" si="0"/>
        <v>58</v>
      </c>
      <c r="H39" s="684"/>
      <c r="I39" s="219">
        <v>699</v>
      </c>
      <c r="J39" s="212">
        <v>703</v>
      </c>
      <c r="K39" s="155">
        <v>699</v>
      </c>
      <c r="L39" s="284">
        <v>55</v>
      </c>
      <c r="M39" s="673"/>
      <c r="N39" s="219">
        <v>610</v>
      </c>
      <c r="O39" s="212">
        <v>624</v>
      </c>
      <c r="P39" s="155">
        <v>793</v>
      </c>
      <c r="Q39" s="280">
        <v>29</v>
      </c>
      <c r="R39" s="650"/>
      <c r="S39" s="245">
        <v>55</v>
      </c>
      <c r="T39" s="696">
        <f t="shared" si="1"/>
        <v>55</v>
      </c>
      <c r="U39" s="700"/>
      <c r="V39" s="679">
        <f t="shared" si="2"/>
        <v>197</v>
      </c>
      <c r="W39" s="550">
        <f>RANK(V39,$V$9:$V$72)</f>
        <v>31</v>
      </c>
      <c r="X39" s="557">
        <v>31</v>
      </c>
      <c r="Y39" s="557"/>
    </row>
    <row r="40" spans="1:25" ht="15.75" thickBot="1">
      <c r="A40" s="824" t="s">
        <v>249</v>
      </c>
      <c r="B40" s="947" t="s">
        <v>250</v>
      </c>
      <c r="C40" s="935">
        <v>2009</v>
      </c>
      <c r="D40" s="559" t="s">
        <v>202</v>
      </c>
      <c r="E40" s="322">
        <v>5.4</v>
      </c>
      <c r="F40" s="229">
        <v>6.32</v>
      </c>
      <c r="G40" s="681">
        <f t="shared" si="0"/>
        <v>46.999999999999993</v>
      </c>
      <c r="H40" s="652"/>
      <c r="I40" s="224">
        <v>674</v>
      </c>
      <c r="J40" s="352">
        <v>675</v>
      </c>
      <c r="K40" s="235"/>
      <c r="L40" s="282">
        <v>49</v>
      </c>
      <c r="M40" s="689"/>
      <c r="N40" s="224"/>
      <c r="O40" s="352">
        <v>908</v>
      </c>
      <c r="P40" s="235">
        <v>1019</v>
      </c>
      <c r="Q40" s="611">
        <v>51</v>
      </c>
      <c r="R40" s="652"/>
      <c r="S40" s="248">
        <v>49</v>
      </c>
      <c r="T40" s="698">
        <f t="shared" si="1"/>
        <v>49</v>
      </c>
      <c r="U40" s="701"/>
      <c r="V40" s="671">
        <f t="shared" si="2"/>
        <v>196</v>
      </c>
      <c r="W40" s="550">
        <f>RANK(V40,$V$9:$V$72)</f>
        <v>32</v>
      </c>
      <c r="X40" s="557">
        <v>32</v>
      </c>
      <c r="Y40" s="557"/>
    </row>
    <row r="41" spans="1:25" ht="15.75" thickBot="1">
      <c r="A41" s="552" t="s">
        <v>233</v>
      </c>
      <c r="B41" s="944" t="s">
        <v>182</v>
      </c>
      <c r="C41" s="478">
        <v>2007</v>
      </c>
      <c r="D41" s="494" t="s">
        <v>17</v>
      </c>
      <c r="E41" s="332">
        <v>5.59</v>
      </c>
      <c r="F41" s="529">
        <v>5.61</v>
      </c>
      <c r="G41" s="683">
        <f t="shared" ref="G41:G67" si="5">IF(MIN(E41:F41)&gt;10,0,(10.1-CEILING(MIN(E41:F41),0.1))*10)</f>
        <v>44.999999999999993</v>
      </c>
      <c r="H41" s="684"/>
      <c r="I41" s="219">
        <v>688</v>
      </c>
      <c r="J41" s="212">
        <v>692</v>
      </c>
      <c r="K41" s="257">
        <v>700</v>
      </c>
      <c r="L41" s="283">
        <v>55</v>
      </c>
      <c r="M41" s="687"/>
      <c r="N41" s="219">
        <v>830</v>
      </c>
      <c r="O41" s="212">
        <v>910</v>
      </c>
      <c r="P41" s="257">
        <v>869</v>
      </c>
      <c r="Q41" s="277">
        <v>41</v>
      </c>
      <c r="R41" s="640"/>
      <c r="S41" s="370">
        <v>55</v>
      </c>
      <c r="T41" s="697">
        <f t="shared" ref="T41:T67" si="6">S41</f>
        <v>55</v>
      </c>
      <c r="U41" s="706"/>
      <c r="V41" s="672">
        <f t="shared" ref="V41:V67" si="7">(G41+L41+Q41+T41)</f>
        <v>196</v>
      </c>
      <c r="W41" s="550">
        <v>33</v>
      </c>
      <c r="X41" s="557">
        <v>33</v>
      </c>
      <c r="Y41" s="557"/>
    </row>
    <row r="42" spans="1:25" ht="15.75" thickBot="1">
      <c r="A42" s="499" t="s">
        <v>224</v>
      </c>
      <c r="B42" s="500" t="s">
        <v>225</v>
      </c>
      <c r="C42" s="932">
        <v>2006</v>
      </c>
      <c r="D42" s="450" t="s">
        <v>170</v>
      </c>
      <c r="E42" s="326">
        <v>4.5599999999999996</v>
      </c>
      <c r="F42" s="229">
        <v>4.3899999999999997</v>
      </c>
      <c r="G42" s="681">
        <f t="shared" si="5"/>
        <v>56.999999999999993</v>
      </c>
      <c r="H42" s="650"/>
      <c r="I42" s="219">
        <v>709</v>
      </c>
      <c r="J42" s="212">
        <v>711</v>
      </c>
      <c r="K42" s="235"/>
      <c r="L42" s="282">
        <v>57</v>
      </c>
      <c r="M42" s="692"/>
      <c r="N42" s="219">
        <v>826</v>
      </c>
      <c r="O42" s="212">
        <v>846</v>
      </c>
      <c r="P42" s="155">
        <v>868</v>
      </c>
      <c r="Q42" s="280">
        <v>36</v>
      </c>
      <c r="R42" s="1159"/>
      <c r="S42" s="248">
        <v>45</v>
      </c>
      <c r="T42" s="696">
        <f t="shared" si="6"/>
        <v>45</v>
      </c>
      <c r="U42" s="700"/>
      <c r="V42" s="596">
        <f t="shared" si="7"/>
        <v>195</v>
      </c>
      <c r="W42" s="643">
        <f t="shared" ref="W42:W50" si="8">RANK(V42,$V$9:$V$72)</f>
        <v>34</v>
      </c>
      <c r="X42" s="557">
        <v>34</v>
      </c>
      <c r="Y42" s="557"/>
    </row>
    <row r="43" spans="1:25" ht="15.75" thickBot="1">
      <c r="A43" s="824" t="s">
        <v>227</v>
      </c>
      <c r="B43" s="1003" t="s">
        <v>228</v>
      </c>
      <c r="C43" s="935">
        <v>2009</v>
      </c>
      <c r="D43" s="627" t="s">
        <v>80</v>
      </c>
      <c r="E43" s="316">
        <v>4.95</v>
      </c>
      <c r="F43" s="229">
        <v>4.43</v>
      </c>
      <c r="G43" s="681">
        <f t="shared" si="5"/>
        <v>56</v>
      </c>
      <c r="H43" s="676"/>
      <c r="I43" s="219">
        <v>758</v>
      </c>
      <c r="J43" s="212">
        <v>760</v>
      </c>
      <c r="K43" s="155"/>
      <c r="L43" s="283">
        <v>67</v>
      </c>
      <c r="M43" s="688"/>
      <c r="N43" s="219">
        <v>539</v>
      </c>
      <c r="O43" s="212">
        <v>659</v>
      </c>
      <c r="P43" s="155"/>
      <c r="Q43" s="280">
        <v>15</v>
      </c>
      <c r="R43" s="650"/>
      <c r="S43" s="245">
        <v>56</v>
      </c>
      <c r="T43" s="696">
        <f t="shared" si="6"/>
        <v>56</v>
      </c>
      <c r="U43" s="699"/>
      <c r="V43" s="677">
        <f t="shared" si="7"/>
        <v>194</v>
      </c>
      <c r="W43" s="550">
        <f t="shared" si="8"/>
        <v>35</v>
      </c>
      <c r="X43" s="557">
        <v>35</v>
      </c>
      <c r="Y43" s="557"/>
    </row>
    <row r="44" spans="1:25" ht="15.75" thickBot="1">
      <c r="A44" s="879" t="s">
        <v>209</v>
      </c>
      <c r="B44" s="553" t="s">
        <v>210</v>
      </c>
      <c r="C44" s="447">
        <v>2009</v>
      </c>
      <c r="D44" s="559" t="s">
        <v>195</v>
      </c>
      <c r="E44" s="322">
        <v>4.1399999999999997</v>
      </c>
      <c r="F44" s="533">
        <v>4.13</v>
      </c>
      <c r="G44" s="681">
        <f t="shared" si="5"/>
        <v>58.999999999999993</v>
      </c>
      <c r="H44" s="650"/>
      <c r="I44" s="224">
        <v>647</v>
      </c>
      <c r="J44" s="352">
        <v>670</v>
      </c>
      <c r="K44" s="155">
        <v>666</v>
      </c>
      <c r="L44" s="282">
        <v>49</v>
      </c>
      <c r="M44" s="694"/>
      <c r="N44" s="224">
        <v>878</v>
      </c>
      <c r="O44" s="352">
        <v>646</v>
      </c>
      <c r="P44" s="155">
        <v>683</v>
      </c>
      <c r="Q44" s="611">
        <v>37</v>
      </c>
      <c r="R44" s="1171"/>
      <c r="S44" s="245">
        <v>47</v>
      </c>
      <c r="T44" s="698">
        <f t="shared" si="6"/>
        <v>47</v>
      </c>
      <c r="U44" s="701"/>
      <c r="V44" s="671">
        <f t="shared" si="7"/>
        <v>192</v>
      </c>
      <c r="W44" s="550">
        <f t="shared" si="8"/>
        <v>36</v>
      </c>
      <c r="X44" s="557">
        <v>36</v>
      </c>
      <c r="Y44" s="557"/>
    </row>
    <row r="45" spans="1:25" ht="15.75" thickBot="1">
      <c r="A45" s="823" t="s">
        <v>205</v>
      </c>
      <c r="B45" s="946" t="s">
        <v>206</v>
      </c>
      <c r="C45" s="1143">
        <v>2008</v>
      </c>
      <c r="D45" s="748" t="s">
        <v>80</v>
      </c>
      <c r="E45" s="317">
        <v>11</v>
      </c>
      <c r="F45" s="529">
        <v>4.05</v>
      </c>
      <c r="G45" s="683">
        <f t="shared" si="5"/>
        <v>59.999999999999993</v>
      </c>
      <c r="H45" s="686"/>
      <c r="I45" s="220">
        <v>628</v>
      </c>
      <c r="J45" s="612">
        <v>639</v>
      </c>
      <c r="K45" s="242">
        <v>671</v>
      </c>
      <c r="L45" s="608">
        <v>49</v>
      </c>
      <c r="M45" s="1170"/>
      <c r="N45" s="219">
        <v>658</v>
      </c>
      <c r="O45" s="213"/>
      <c r="P45" s="242">
        <v>838</v>
      </c>
      <c r="Q45" s="277">
        <v>33</v>
      </c>
      <c r="R45" s="640"/>
      <c r="S45" s="254">
        <v>49</v>
      </c>
      <c r="T45" s="696">
        <f t="shared" si="6"/>
        <v>49</v>
      </c>
      <c r="U45" s="700"/>
      <c r="V45" s="677">
        <f t="shared" si="7"/>
        <v>191</v>
      </c>
      <c r="W45" s="550">
        <f t="shared" si="8"/>
        <v>37</v>
      </c>
      <c r="X45" s="557">
        <v>37</v>
      </c>
      <c r="Y45" s="557"/>
    </row>
    <row r="46" spans="1:25" ht="15.75" thickBot="1">
      <c r="A46" s="499" t="s">
        <v>241</v>
      </c>
      <c r="B46" s="553" t="s">
        <v>242</v>
      </c>
      <c r="C46" s="932">
        <v>2010</v>
      </c>
      <c r="D46" s="765" t="s">
        <v>35</v>
      </c>
      <c r="E46" s="324">
        <v>5.1100000000000003</v>
      </c>
      <c r="F46" s="229">
        <v>5.38</v>
      </c>
      <c r="G46" s="681">
        <f t="shared" si="5"/>
        <v>48.999999999999993</v>
      </c>
      <c r="H46" s="652"/>
      <c r="I46" s="224">
        <v>701</v>
      </c>
      <c r="J46" s="212">
        <v>727</v>
      </c>
      <c r="K46" s="155">
        <v>711</v>
      </c>
      <c r="L46" s="282">
        <v>59</v>
      </c>
      <c r="M46" s="688"/>
      <c r="N46" s="219">
        <v>784</v>
      </c>
      <c r="O46" s="223">
        <v>825</v>
      </c>
      <c r="P46" s="155">
        <v>777</v>
      </c>
      <c r="Q46" s="275">
        <v>32</v>
      </c>
      <c r="R46" s="652"/>
      <c r="S46" s="245">
        <v>50</v>
      </c>
      <c r="T46" s="696">
        <f t="shared" si="6"/>
        <v>50</v>
      </c>
      <c r="U46" s="699"/>
      <c r="V46" s="679">
        <f t="shared" si="7"/>
        <v>190</v>
      </c>
      <c r="W46" s="550">
        <f t="shared" si="8"/>
        <v>38</v>
      </c>
      <c r="X46" s="557">
        <v>38</v>
      </c>
      <c r="Y46" s="557"/>
    </row>
    <row r="47" spans="1:25" ht="15.75" thickBot="1">
      <c r="A47" s="499" t="s">
        <v>243</v>
      </c>
      <c r="B47" s="553" t="s">
        <v>244</v>
      </c>
      <c r="C47" s="447">
        <v>2009</v>
      </c>
      <c r="D47" s="559" t="s">
        <v>195</v>
      </c>
      <c r="E47" s="322">
        <v>5.13</v>
      </c>
      <c r="F47" s="533">
        <v>5.21</v>
      </c>
      <c r="G47" s="683">
        <f t="shared" si="5"/>
        <v>48.999999999999993</v>
      </c>
      <c r="H47" s="685"/>
      <c r="I47" s="219">
        <v>634</v>
      </c>
      <c r="J47" s="212">
        <v>657</v>
      </c>
      <c r="K47" s="155">
        <v>645</v>
      </c>
      <c r="L47" s="283">
        <v>45</v>
      </c>
      <c r="M47" s="673"/>
      <c r="N47" s="219">
        <v>913</v>
      </c>
      <c r="O47" s="212"/>
      <c r="P47" s="155"/>
      <c r="Q47" s="280">
        <v>41</v>
      </c>
      <c r="R47" s="652"/>
      <c r="S47" s="245">
        <v>54</v>
      </c>
      <c r="T47" s="696">
        <f t="shared" si="6"/>
        <v>54</v>
      </c>
      <c r="U47" s="700"/>
      <c r="V47" s="679">
        <f t="shared" si="7"/>
        <v>189</v>
      </c>
      <c r="W47" s="550">
        <f t="shared" si="8"/>
        <v>39</v>
      </c>
      <c r="X47" s="557">
        <v>39</v>
      </c>
      <c r="Y47" s="557"/>
    </row>
    <row r="48" spans="1:25" ht="15.75" thickBot="1">
      <c r="A48" s="499" t="s">
        <v>249</v>
      </c>
      <c r="B48" s="553" t="s">
        <v>184</v>
      </c>
      <c r="C48" s="932">
        <v>2008</v>
      </c>
      <c r="D48" s="559" t="s">
        <v>163</v>
      </c>
      <c r="E48" s="322">
        <v>6.35</v>
      </c>
      <c r="F48" s="229">
        <v>6.03</v>
      </c>
      <c r="G48" s="681">
        <f t="shared" si="5"/>
        <v>39.999999999999993</v>
      </c>
      <c r="H48" s="650"/>
      <c r="I48" s="224"/>
      <c r="J48" s="352">
        <v>655</v>
      </c>
      <c r="K48" s="155">
        <v>644</v>
      </c>
      <c r="L48" s="282">
        <v>45</v>
      </c>
      <c r="M48" s="673"/>
      <c r="N48" s="224">
        <v>898</v>
      </c>
      <c r="O48" s="352">
        <v>1038</v>
      </c>
      <c r="P48" s="155">
        <v>1028</v>
      </c>
      <c r="Q48" s="611">
        <v>53</v>
      </c>
      <c r="R48" s="874"/>
      <c r="S48" s="245">
        <v>46</v>
      </c>
      <c r="T48" s="697">
        <f t="shared" si="6"/>
        <v>46</v>
      </c>
      <c r="U48" s="706"/>
      <c r="V48" s="672">
        <f t="shared" si="7"/>
        <v>184</v>
      </c>
      <c r="W48" s="550">
        <f t="shared" si="8"/>
        <v>40</v>
      </c>
      <c r="X48" s="557">
        <v>40</v>
      </c>
      <c r="Y48" s="557"/>
    </row>
    <row r="49" spans="1:25" ht="15.75" thickBot="1">
      <c r="A49" s="825" t="s">
        <v>207</v>
      </c>
      <c r="B49" s="951" t="s">
        <v>208</v>
      </c>
      <c r="C49" s="456">
        <v>2008</v>
      </c>
      <c r="D49" s="494" t="s">
        <v>58</v>
      </c>
      <c r="E49" s="580">
        <v>4.5999999999999996</v>
      </c>
      <c r="F49" s="532">
        <v>4.12</v>
      </c>
      <c r="G49" s="682">
        <f t="shared" si="5"/>
        <v>58.999999999999993</v>
      </c>
      <c r="H49" s="675"/>
      <c r="I49" s="219">
        <v>671</v>
      </c>
      <c r="J49" s="212"/>
      <c r="K49" s="257">
        <v>646</v>
      </c>
      <c r="L49" s="608">
        <v>49</v>
      </c>
      <c r="M49" s="688"/>
      <c r="N49" s="219"/>
      <c r="O49" s="212">
        <v>739</v>
      </c>
      <c r="P49" s="257">
        <v>788</v>
      </c>
      <c r="Q49" s="610">
        <v>28</v>
      </c>
      <c r="R49" s="675"/>
      <c r="S49" s="370">
        <v>46</v>
      </c>
      <c r="T49" s="696">
        <f t="shared" si="6"/>
        <v>46</v>
      </c>
      <c r="U49" s="700"/>
      <c r="V49" s="596">
        <f t="shared" si="7"/>
        <v>182</v>
      </c>
      <c r="W49" s="643">
        <f t="shared" si="8"/>
        <v>41</v>
      </c>
      <c r="X49" s="557">
        <v>41</v>
      </c>
      <c r="Y49" s="557"/>
    </row>
    <row r="50" spans="1:25" ht="15.75" thickBot="1">
      <c r="A50" s="499" t="s">
        <v>236</v>
      </c>
      <c r="B50" s="553" t="s">
        <v>237</v>
      </c>
      <c r="C50" s="447">
        <v>2009</v>
      </c>
      <c r="D50" s="568" t="s">
        <v>230</v>
      </c>
      <c r="E50" s="332">
        <v>5.66</v>
      </c>
      <c r="F50" s="527">
        <v>4.8899999999999997</v>
      </c>
      <c r="G50" s="683">
        <f t="shared" si="5"/>
        <v>51.999999999999993</v>
      </c>
      <c r="H50" s="652"/>
      <c r="I50" s="224">
        <v>646</v>
      </c>
      <c r="J50" s="213">
        <v>649</v>
      </c>
      <c r="K50" s="242">
        <v>659</v>
      </c>
      <c r="L50" s="283">
        <v>45</v>
      </c>
      <c r="M50" s="692"/>
      <c r="N50" s="224">
        <v>843</v>
      </c>
      <c r="O50" s="223">
        <v>809</v>
      </c>
      <c r="P50" s="242">
        <v>800</v>
      </c>
      <c r="Q50" s="280">
        <v>34</v>
      </c>
      <c r="R50" s="650"/>
      <c r="S50" s="254">
        <v>50</v>
      </c>
      <c r="T50" s="696">
        <f t="shared" si="6"/>
        <v>50</v>
      </c>
      <c r="U50" s="700"/>
      <c r="V50" s="677">
        <f t="shared" si="7"/>
        <v>181</v>
      </c>
      <c r="W50" s="550">
        <f t="shared" si="8"/>
        <v>42</v>
      </c>
      <c r="X50" s="557">
        <v>42</v>
      </c>
      <c r="Y50" s="557"/>
    </row>
    <row r="51" spans="1:25" ht="15.75" thickBot="1">
      <c r="A51" s="499" t="s">
        <v>256</v>
      </c>
      <c r="B51" s="553" t="s">
        <v>244</v>
      </c>
      <c r="C51" s="447">
        <v>2008</v>
      </c>
      <c r="D51" s="559" t="s">
        <v>230</v>
      </c>
      <c r="E51" s="326">
        <v>5.59</v>
      </c>
      <c r="F51" s="527">
        <v>6.45</v>
      </c>
      <c r="G51" s="681">
        <f t="shared" si="5"/>
        <v>44.999999999999993</v>
      </c>
      <c r="H51" s="650"/>
      <c r="I51" s="219">
        <v>644</v>
      </c>
      <c r="J51" s="223">
        <v>646</v>
      </c>
      <c r="K51" s="155">
        <v>643</v>
      </c>
      <c r="L51" s="284">
        <v>43</v>
      </c>
      <c r="M51" s="688"/>
      <c r="N51" s="219">
        <v>781</v>
      </c>
      <c r="O51" s="212">
        <v>858</v>
      </c>
      <c r="P51" s="155">
        <v>810</v>
      </c>
      <c r="Q51" s="280">
        <v>35</v>
      </c>
      <c r="R51" s="651"/>
      <c r="S51" s="245">
        <v>58</v>
      </c>
      <c r="T51" s="696">
        <f t="shared" si="6"/>
        <v>58</v>
      </c>
      <c r="U51" s="700"/>
      <c r="V51" s="671">
        <f t="shared" si="7"/>
        <v>181</v>
      </c>
      <c r="W51" s="550">
        <v>43</v>
      </c>
      <c r="X51" s="557">
        <v>43</v>
      </c>
      <c r="Y51" s="557"/>
    </row>
    <row r="52" spans="1:25" ht="15.75" thickBot="1">
      <c r="A52" s="454" t="s">
        <v>219</v>
      </c>
      <c r="B52" s="455" t="s">
        <v>173</v>
      </c>
      <c r="C52" s="482">
        <v>2008</v>
      </c>
      <c r="D52" s="479" t="s">
        <v>213</v>
      </c>
      <c r="E52" s="316">
        <v>4.33</v>
      </c>
      <c r="F52" s="229">
        <v>5.75</v>
      </c>
      <c r="G52" s="681">
        <f t="shared" si="5"/>
        <v>56.999999999999993</v>
      </c>
      <c r="H52" s="652"/>
      <c r="I52" s="224">
        <v>643</v>
      </c>
      <c r="J52" s="352">
        <v>653</v>
      </c>
      <c r="K52" s="155">
        <v>663</v>
      </c>
      <c r="L52" s="282">
        <v>41</v>
      </c>
      <c r="M52" s="692"/>
      <c r="N52" s="224">
        <v>807</v>
      </c>
      <c r="O52" s="352">
        <v>768</v>
      </c>
      <c r="P52" s="155">
        <v>699</v>
      </c>
      <c r="Q52" s="611">
        <v>30</v>
      </c>
      <c r="R52" s="881"/>
      <c r="S52" s="245">
        <v>52</v>
      </c>
      <c r="T52" s="697">
        <f t="shared" si="6"/>
        <v>52</v>
      </c>
      <c r="U52" s="883"/>
      <c r="V52" s="1168">
        <f t="shared" si="7"/>
        <v>180</v>
      </c>
      <c r="W52" s="550">
        <f>RANK(V52,$V$9:$V$72)</f>
        <v>44</v>
      </c>
      <c r="X52" s="557">
        <v>44</v>
      </c>
      <c r="Y52" s="557"/>
    </row>
    <row r="53" spans="1:25" ht="15.75" thickBot="1">
      <c r="A53" s="823" t="s">
        <v>203</v>
      </c>
      <c r="B53" s="946" t="s">
        <v>204</v>
      </c>
      <c r="C53" s="1143">
        <v>2007</v>
      </c>
      <c r="D53" s="561" t="s">
        <v>202</v>
      </c>
      <c r="E53" s="580">
        <v>4.3</v>
      </c>
      <c r="F53" s="528">
        <v>3.99</v>
      </c>
      <c r="G53" s="682">
        <f t="shared" si="5"/>
        <v>61</v>
      </c>
      <c r="H53" s="686"/>
      <c r="I53" s="219">
        <v>667</v>
      </c>
      <c r="J53" s="212">
        <v>668</v>
      </c>
      <c r="K53" s="878">
        <v>676</v>
      </c>
      <c r="L53" s="608">
        <v>49</v>
      </c>
      <c r="M53" s="688"/>
      <c r="N53" s="219">
        <v>688</v>
      </c>
      <c r="O53" s="212">
        <v>776</v>
      </c>
      <c r="P53" s="878">
        <v>505</v>
      </c>
      <c r="Q53" s="277">
        <v>27</v>
      </c>
      <c r="R53" s="686"/>
      <c r="S53" s="593">
        <v>41</v>
      </c>
      <c r="T53" s="696">
        <f t="shared" si="6"/>
        <v>41</v>
      </c>
      <c r="U53" s="700"/>
      <c r="V53" s="1169">
        <f t="shared" si="7"/>
        <v>178</v>
      </c>
      <c r="W53" s="550">
        <f>RANK(V53,$V$9:$V$72)</f>
        <v>45</v>
      </c>
      <c r="X53" s="557">
        <v>45</v>
      </c>
      <c r="Y53" s="557"/>
    </row>
    <row r="54" spans="1:25" ht="15.75" thickBot="1">
      <c r="A54" s="499" t="s">
        <v>245</v>
      </c>
      <c r="B54" s="553" t="s">
        <v>246</v>
      </c>
      <c r="C54" s="447">
        <v>2010</v>
      </c>
      <c r="D54" s="568" t="s">
        <v>230</v>
      </c>
      <c r="E54" s="326">
        <v>5.28</v>
      </c>
      <c r="F54" s="229">
        <v>5.23</v>
      </c>
      <c r="G54" s="682">
        <f t="shared" si="5"/>
        <v>47.999999999999986</v>
      </c>
      <c r="H54" s="650"/>
      <c r="I54" s="219">
        <v>694</v>
      </c>
      <c r="J54" s="212">
        <v>696</v>
      </c>
      <c r="K54" s="155"/>
      <c r="L54" s="282">
        <v>53</v>
      </c>
      <c r="M54" s="690"/>
      <c r="N54" s="219">
        <v>783</v>
      </c>
      <c r="O54" s="212">
        <v>788</v>
      </c>
      <c r="P54" s="155">
        <v>768</v>
      </c>
      <c r="Q54" s="280">
        <v>28</v>
      </c>
      <c r="R54" s="675"/>
      <c r="S54" s="245">
        <v>49</v>
      </c>
      <c r="T54" s="697">
        <f t="shared" si="6"/>
        <v>49</v>
      </c>
      <c r="U54" s="706"/>
      <c r="V54" s="679">
        <f t="shared" si="7"/>
        <v>178</v>
      </c>
      <c r="W54" s="550">
        <v>46</v>
      </c>
      <c r="X54" s="557">
        <v>46</v>
      </c>
      <c r="Y54" s="557"/>
    </row>
    <row r="55" spans="1:25" ht="15.75" thickBot="1">
      <c r="A55" s="499" t="s">
        <v>172</v>
      </c>
      <c r="B55" s="553" t="s">
        <v>173</v>
      </c>
      <c r="C55" s="447">
        <v>2007</v>
      </c>
      <c r="D55" s="479" t="s">
        <v>17</v>
      </c>
      <c r="E55" s="326">
        <v>4.3499999999999996</v>
      </c>
      <c r="F55" s="529">
        <v>3.15</v>
      </c>
      <c r="G55" s="683">
        <f t="shared" si="5"/>
        <v>69</v>
      </c>
      <c r="H55" s="704"/>
      <c r="I55" s="219">
        <v>600</v>
      </c>
      <c r="J55" s="212">
        <v>610</v>
      </c>
      <c r="K55" s="155">
        <v>640</v>
      </c>
      <c r="L55" s="283">
        <v>43</v>
      </c>
      <c r="M55" s="693"/>
      <c r="N55" s="219">
        <v>629</v>
      </c>
      <c r="O55" s="212">
        <v>722</v>
      </c>
      <c r="P55" s="155">
        <v>662</v>
      </c>
      <c r="Q55" s="280">
        <v>22</v>
      </c>
      <c r="R55" s="642"/>
      <c r="S55" s="245">
        <v>42</v>
      </c>
      <c r="T55" s="696">
        <f t="shared" si="6"/>
        <v>42</v>
      </c>
      <c r="U55" s="877"/>
      <c r="V55" s="677">
        <f t="shared" si="7"/>
        <v>176</v>
      </c>
      <c r="W55" s="550">
        <f>RANK(V55,$V$9:$V$72)</f>
        <v>47</v>
      </c>
      <c r="X55" s="557">
        <v>47</v>
      </c>
      <c r="Y55" s="557"/>
    </row>
    <row r="56" spans="1:25" ht="15.75" thickBot="1">
      <c r="A56" s="879" t="s">
        <v>233</v>
      </c>
      <c r="B56" s="553" t="s">
        <v>234</v>
      </c>
      <c r="C56" s="447">
        <v>2007</v>
      </c>
      <c r="D56" s="479" t="s">
        <v>17</v>
      </c>
      <c r="E56" s="326">
        <v>5.12</v>
      </c>
      <c r="F56" s="229">
        <v>4.83</v>
      </c>
      <c r="G56" s="681">
        <f t="shared" si="5"/>
        <v>51.999999999999993</v>
      </c>
      <c r="H56" s="650"/>
      <c r="I56" s="224">
        <v>617</v>
      </c>
      <c r="J56" s="352">
        <v>618</v>
      </c>
      <c r="K56" s="155">
        <v>632</v>
      </c>
      <c r="L56" s="282">
        <v>41</v>
      </c>
      <c r="M56" s="880"/>
      <c r="N56" s="224">
        <v>680</v>
      </c>
      <c r="O56" s="352">
        <v>635</v>
      </c>
      <c r="P56" s="155">
        <v>598</v>
      </c>
      <c r="Q56" s="611">
        <v>18</v>
      </c>
      <c r="R56" s="650"/>
      <c r="S56" s="245">
        <v>62</v>
      </c>
      <c r="T56" s="698">
        <f t="shared" si="6"/>
        <v>62</v>
      </c>
      <c r="U56" s="701"/>
      <c r="V56" s="672">
        <f t="shared" si="7"/>
        <v>173</v>
      </c>
      <c r="W56" s="550">
        <f>RANK(V56,$V$9:$V$72)</f>
        <v>48</v>
      </c>
      <c r="X56" s="557">
        <v>48</v>
      </c>
      <c r="Y56" s="557"/>
    </row>
    <row r="57" spans="1:25" ht="15.75" thickBot="1">
      <c r="A57" s="772" t="s">
        <v>251</v>
      </c>
      <c r="B57" s="961" t="s">
        <v>111</v>
      </c>
      <c r="C57" s="456">
        <v>2010</v>
      </c>
      <c r="D57" s="494" t="s">
        <v>213</v>
      </c>
      <c r="E57" s="334">
        <v>5.41</v>
      </c>
      <c r="F57" s="528">
        <v>7</v>
      </c>
      <c r="G57" s="682">
        <f t="shared" si="5"/>
        <v>46</v>
      </c>
      <c r="H57" s="686"/>
      <c r="I57" s="220">
        <v>648</v>
      </c>
      <c r="J57" s="213">
        <v>673</v>
      </c>
      <c r="K57" s="242">
        <v>685</v>
      </c>
      <c r="L57" s="283">
        <v>51</v>
      </c>
      <c r="M57" s="1175"/>
      <c r="N57" s="219">
        <v>747</v>
      </c>
      <c r="O57" s="612"/>
      <c r="P57" s="242">
        <v>674</v>
      </c>
      <c r="Q57" s="277">
        <v>24</v>
      </c>
      <c r="R57" s="1176"/>
      <c r="S57" s="254">
        <v>52</v>
      </c>
      <c r="T57" s="696">
        <f t="shared" si="6"/>
        <v>52</v>
      </c>
      <c r="U57" s="700"/>
      <c r="V57" s="677">
        <f t="shared" si="7"/>
        <v>173</v>
      </c>
      <c r="W57" s="550">
        <v>49</v>
      </c>
      <c r="X57" s="557">
        <v>49</v>
      </c>
      <c r="Y57" s="557"/>
    </row>
    <row r="58" spans="1:25" ht="15.75" thickBot="1">
      <c r="A58" s="824" t="s">
        <v>257</v>
      </c>
      <c r="B58" s="947" t="s">
        <v>201</v>
      </c>
      <c r="C58" s="1143">
        <v>2008</v>
      </c>
      <c r="D58" s="748" t="s">
        <v>80</v>
      </c>
      <c r="E58" s="316">
        <v>6.53</v>
      </c>
      <c r="F58" s="229">
        <v>5.77</v>
      </c>
      <c r="G58" s="683">
        <f t="shared" si="5"/>
        <v>42.999999999999986</v>
      </c>
      <c r="H58" s="652"/>
      <c r="I58" s="224">
        <v>657</v>
      </c>
      <c r="J58" s="223">
        <v>664</v>
      </c>
      <c r="K58" s="155">
        <v>660</v>
      </c>
      <c r="L58" s="282">
        <v>47</v>
      </c>
      <c r="M58" s="690"/>
      <c r="N58" s="219"/>
      <c r="O58" s="212">
        <v>863</v>
      </c>
      <c r="P58" s="155">
        <v>918</v>
      </c>
      <c r="Q58" s="280">
        <v>41</v>
      </c>
      <c r="R58" s="651"/>
      <c r="S58" s="245">
        <v>41</v>
      </c>
      <c r="T58" s="696">
        <f t="shared" si="6"/>
        <v>41</v>
      </c>
      <c r="U58" s="700"/>
      <c r="V58" s="677">
        <f t="shared" si="7"/>
        <v>172</v>
      </c>
      <c r="W58" s="550">
        <f>RANK(V58,$V$9:$V$72)</f>
        <v>50</v>
      </c>
      <c r="X58" s="557">
        <v>50</v>
      </c>
      <c r="Y58" s="557"/>
    </row>
    <row r="59" spans="1:25" ht="15.75" thickBot="1">
      <c r="A59" s="454" t="s">
        <v>211</v>
      </c>
      <c r="B59" s="455" t="s">
        <v>212</v>
      </c>
      <c r="C59" s="482">
        <v>2008</v>
      </c>
      <c r="D59" s="479" t="s">
        <v>213</v>
      </c>
      <c r="E59" s="316">
        <v>4.51</v>
      </c>
      <c r="F59" s="229">
        <v>4.2</v>
      </c>
      <c r="G59" s="681">
        <f t="shared" si="5"/>
        <v>58.999999999999993</v>
      </c>
      <c r="H59" s="685"/>
      <c r="I59" s="219">
        <v>620</v>
      </c>
      <c r="J59" s="212">
        <v>640</v>
      </c>
      <c r="K59" s="155"/>
      <c r="L59" s="282">
        <v>43</v>
      </c>
      <c r="M59" s="673"/>
      <c r="N59" s="219">
        <v>655</v>
      </c>
      <c r="O59" s="212"/>
      <c r="P59" s="155">
        <v>539</v>
      </c>
      <c r="Q59" s="277">
        <v>15</v>
      </c>
      <c r="R59" s="881"/>
      <c r="S59" s="245">
        <v>50</v>
      </c>
      <c r="T59" s="696">
        <f t="shared" si="6"/>
        <v>50</v>
      </c>
      <c r="U59" s="699"/>
      <c r="V59" s="672">
        <f t="shared" si="7"/>
        <v>167</v>
      </c>
      <c r="W59" s="550">
        <f>RANK(V59,$V$9:$V$72)</f>
        <v>51</v>
      </c>
      <c r="X59" s="557">
        <v>51</v>
      </c>
      <c r="Y59" s="557"/>
    </row>
    <row r="60" spans="1:25" ht="15.75" thickBot="1">
      <c r="A60" s="499" t="s">
        <v>235</v>
      </c>
      <c r="B60" s="553" t="s">
        <v>177</v>
      </c>
      <c r="C60" s="447">
        <v>2008</v>
      </c>
      <c r="D60" s="559" t="s">
        <v>195</v>
      </c>
      <c r="E60" s="322">
        <v>4.8600000000000003</v>
      </c>
      <c r="F60" s="533">
        <v>6.69</v>
      </c>
      <c r="G60" s="681">
        <f t="shared" si="5"/>
        <v>51.999999999999993</v>
      </c>
      <c r="H60" s="650"/>
      <c r="I60" s="224">
        <v>623</v>
      </c>
      <c r="J60" s="352">
        <v>652</v>
      </c>
      <c r="K60" s="155">
        <v>617</v>
      </c>
      <c r="L60" s="609">
        <v>45</v>
      </c>
      <c r="M60" s="673"/>
      <c r="N60" s="224"/>
      <c r="O60" s="352">
        <v>588</v>
      </c>
      <c r="P60" s="155">
        <v>777</v>
      </c>
      <c r="Q60" s="280">
        <v>27</v>
      </c>
      <c r="R60" s="1174"/>
      <c r="S60" s="245">
        <v>42</v>
      </c>
      <c r="T60" s="698">
        <f t="shared" si="6"/>
        <v>42</v>
      </c>
      <c r="U60" s="1166"/>
      <c r="V60" s="677">
        <f t="shared" si="7"/>
        <v>166</v>
      </c>
      <c r="W60" s="550">
        <f>RANK(V60,$V$9:$V$72)</f>
        <v>52</v>
      </c>
      <c r="X60" s="557">
        <v>52</v>
      </c>
      <c r="Y60" s="557"/>
    </row>
    <row r="61" spans="1:25" ht="15.75" thickBot="1">
      <c r="A61" s="823" t="s">
        <v>222</v>
      </c>
      <c r="B61" s="946" t="s">
        <v>223</v>
      </c>
      <c r="C61" s="1001">
        <v>2008</v>
      </c>
      <c r="D61" s="992" t="s">
        <v>185</v>
      </c>
      <c r="E61" s="329">
        <v>4.37</v>
      </c>
      <c r="F61" s="528">
        <v>4.9000000000000004</v>
      </c>
      <c r="G61" s="683">
        <f t="shared" si="5"/>
        <v>56.999999999999993</v>
      </c>
      <c r="H61" s="1177"/>
      <c r="I61" s="219">
        <v>624</v>
      </c>
      <c r="J61" s="612">
        <v>615</v>
      </c>
      <c r="K61" s="242"/>
      <c r="L61" s="608">
        <v>39</v>
      </c>
      <c r="M61" s="1178"/>
      <c r="N61" s="219"/>
      <c r="O61" s="612">
        <v>684</v>
      </c>
      <c r="P61" s="242">
        <v>610</v>
      </c>
      <c r="Q61" s="277">
        <v>18</v>
      </c>
      <c r="R61" s="873"/>
      <c r="S61" s="254">
        <v>51</v>
      </c>
      <c r="T61" s="696">
        <f t="shared" si="6"/>
        <v>51</v>
      </c>
      <c r="U61" s="703"/>
      <c r="V61" s="1168">
        <f t="shared" si="7"/>
        <v>165</v>
      </c>
      <c r="W61" s="550">
        <f>RANK(V61,$V$9:$V$72)</f>
        <v>53</v>
      </c>
      <c r="X61" s="557">
        <v>53</v>
      </c>
      <c r="Y61" s="557"/>
    </row>
    <row r="62" spans="1:25" ht="15.75" thickBot="1">
      <c r="A62" s="499" t="s">
        <v>261</v>
      </c>
      <c r="B62" s="553" t="s">
        <v>262</v>
      </c>
      <c r="C62" s="932">
        <v>2008</v>
      </c>
      <c r="D62" s="450" t="s">
        <v>232</v>
      </c>
      <c r="E62" s="316">
        <v>6.62</v>
      </c>
      <c r="F62" s="229">
        <v>7.58</v>
      </c>
      <c r="G62" s="681">
        <f t="shared" si="5"/>
        <v>33.999999999999993</v>
      </c>
      <c r="H62" s="652"/>
      <c r="I62" s="219"/>
      <c r="J62" s="212">
        <v>672</v>
      </c>
      <c r="K62" s="155">
        <v>656</v>
      </c>
      <c r="L62" s="283">
        <v>49</v>
      </c>
      <c r="M62" s="673"/>
      <c r="N62" s="255">
        <v>848</v>
      </c>
      <c r="O62" s="212">
        <v>763</v>
      </c>
      <c r="P62" s="155">
        <v>848</v>
      </c>
      <c r="Q62" s="280">
        <v>34</v>
      </c>
      <c r="R62" s="653"/>
      <c r="S62" s="245">
        <v>48</v>
      </c>
      <c r="T62" s="696">
        <f t="shared" si="6"/>
        <v>48</v>
      </c>
      <c r="U62" s="700"/>
      <c r="V62" s="679">
        <f t="shared" si="7"/>
        <v>165</v>
      </c>
      <c r="W62" s="550">
        <v>54</v>
      </c>
      <c r="X62" s="557">
        <v>54</v>
      </c>
      <c r="Y62" s="557"/>
    </row>
    <row r="63" spans="1:25" ht="15.75" thickBot="1">
      <c r="A63" s="454" t="s">
        <v>263</v>
      </c>
      <c r="B63" s="455" t="s">
        <v>264</v>
      </c>
      <c r="C63" s="482">
        <v>2010</v>
      </c>
      <c r="D63" s="479" t="s">
        <v>213</v>
      </c>
      <c r="E63" s="316">
        <v>6.81</v>
      </c>
      <c r="F63" s="229">
        <v>6.99</v>
      </c>
      <c r="G63" s="681">
        <f t="shared" si="5"/>
        <v>31.999999999999993</v>
      </c>
      <c r="H63" s="1154"/>
      <c r="I63" s="219">
        <v>704</v>
      </c>
      <c r="J63" s="212">
        <v>713</v>
      </c>
      <c r="K63" s="155">
        <v>723</v>
      </c>
      <c r="L63" s="284">
        <v>59</v>
      </c>
      <c r="M63" s="882"/>
      <c r="N63" s="219">
        <v>690</v>
      </c>
      <c r="O63" s="212"/>
      <c r="P63" s="155"/>
      <c r="Q63" s="280">
        <v>19</v>
      </c>
      <c r="R63" s="640"/>
      <c r="S63" s="245">
        <v>53</v>
      </c>
      <c r="T63" s="697">
        <f t="shared" si="6"/>
        <v>53</v>
      </c>
      <c r="U63" s="702"/>
      <c r="V63" s="679">
        <f t="shared" si="7"/>
        <v>163</v>
      </c>
      <c r="W63" s="550">
        <f>RANK(V63,$V$9:$V$72)</f>
        <v>55</v>
      </c>
      <c r="X63" s="557">
        <v>55</v>
      </c>
      <c r="Y63" s="557"/>
    </row>
    <row r="64" spans="1:25" ht="15.75" thickBot="1">
      <c r="A64" s="499" t="s">
        <v>266</v>
      </c>
      <c r="B64" s="553" t="s">
        <v>267</v>
      </c>
      <c r="C64" s="932">
        <v>2009</v>
      </c>
      <c r="D64" s="562" t="s">
        <v>35</v>
      </c>
      <c r="E64" s="322">
        <v>8.2200000000000006</v>
      </c>
      <c r="F64" s="533">
        <v>9.64</v>
      </c>
      <c r="G64" s="681">
        <f t="shared" si="5"/>
        <v>17.999999999999989</v>
      </c>
      <c r="H64" s="652"/>
      <c r="I64" s="224">
        <v>648</v>
      </c>
      <c r="J64" s="352">
        <v>668</v>
      </c>
      <c r="K64" s="155">
        <v>667</v>
      </c>
      <c r="L64" s="282">
        <v>47</v>
      </c>
      <c r="M64" s="689"/>
      <c r="N64" s="224">
        <v>815</v>
      </c>
      <c r="O64" s="352"/>
      <c r="P64" s="155">
        <v>927</v>
      </c>
      <c r="Q64" s="611">
        <v>42</v>
      </c>
      <c r="R64" s="652"/>
      <c r="S64" s="245">
        <v>55</v>
      </c>
      <c r="T64" s="696">
        <f t="shared" si="6"/>
        <v>55</v>
      </c>
      <c r="U64" s="700"/>
      <c r="V64" s="671">
        <f t="shared" si="7"/>
        <v>162</v>
      </c>
      <c r="W64" s="550">
        <f>RANK(V64,$V$9:$V$72)</f>
        <v>56</v>
      </c>
      <c r="X64" s="557">
        <v>56</v>
      </c>
      <c r="Y64" s="557"/>
    </row>
    <row r="65" spans="1:25" ht="15.75" thickBot="1">
      <c r="A65" s="823" t="s">
        <v>259</v>
      </c>
      <c r="B65" s="946" t="s">
        <v>260</v>
      </c>
      <c r="C65" s="1001">
        <v>2009</v>
      </c>
      <c r="D65" s="992" t="s">
        <v>185</v>
      </c>
      <c r="E65" s="332">
        <v>11</v>
      </c>
      <c r="F65" s="528">
        <v>6.47</v>
      </c>
      <c r="G65" s="682">
        <f t="shared" si="5"/>
        <v>36</v>
      </c>
      <c r="H65" s="675"/>
      <c r="I65" s="220">
        <v>692</v>
      </c>
      <c r="J65" s="213">
        <v>693</v>
      </c>
      <c r="K65" s="242">
        <v>670</v>
      </c>
      <c r="L65" s="283">
        <v>53</v>
      </c>
      <c r="M65" s="1170"/>
      <c r="N65" s="219">
        <v>640</v>
      </c>
      <c r="O65" s="612">
        <v>725</v>
      </c>
      <c r="P65" s="242">
        <v>857</v>
      </c>
      <c r="Q65" s="610">
        <v>35</v>
      </c>
      <c r="R65" s="675"/>
      <c r="S65" s="254">
        <v>37</v>
      </c>
      <c r="T65" s="696">
        <f t="shared" si="6"/>
        <v>37</v>
      </c>
      <c r="U65" s="1164"/>
      <c r="V65" s="677">
        <f t="shared" si="7"/>
        <v>161</v>
      </c>
      <c r="W65" s="550">
        <f>RANK(V65,$V$9:$V$72)</f>
        <v>57</v>
      </c>
      <c r="X65" s="557">
        <v>57</v>
      </c>
      <c r="Y65" s="557"/>
    </row>
    <row r="66" spans="1:25" ht="15.75" thickBot="1">
      <c r="A66" s="499" t="s">
        <v>258</v>
      </c>
      <c r="B66" s="553" t="s">
        <v>162</v>
      </c>
      <c r="C66" s="931">
        <v>2008</v>
      </c>
      <c r="D66" s="450" t="s">
        <v>232</v>
      </c>
      <c r="E66" s="316">
        <v>5.91</v>
      </c>
      <c r="F66" s="529">
        <v>6.27</v>
      </c>
      <c r="G66" s="681">
        <f t="shared" si="5"/>
        <v>41</v>
      </c>
      <c r="H66" s="1179"/>
      <c r="I66" s="224">
        <v>624</v>
      </c>
      <c r="J66" s="223">
        <v>638</v>
      </c>
      <c r="K66" s="155">
        <v>663</v>
      </c>
      <c r="L66" s="284">
        <v>47</v>
      </c>
      <c r="M66" s="1181"/>
      <c r="N66" s="219">
        <v>670</v>
      </c>
      <c r="O66" s="212">
        <v>613</v>
      </c>
      <c r="P66" s="155">
        <v>705</v>
      </c>
      <c r="Q66" s="280">
        <v>20</v>
      </c>
      <c r="R66" s="653"/>
      <c r="S66" s="245">
        <v>48</v>
      </c>
      <c r="T66" s="696">
        <f t="shared" si="6"/>
        <v>48</v>
      </c>
      <c r="U66" s="1184"/>
      <c r="V66" s="677">
        <f t="shared" si="7"/>
        <v>156</v>
      </c>
      <c r="W66" s="550">
        <f>RANK(V66,$V$9:$V$72)</f>
        <v>58</v>
      </c>
      <c r="X66" s="557">
        <v>58</v>
      </c>
      <c r="Y66" s="557"/>
    </row>
    <row r="67" spans="1:25" ht="15.75" thickBot="1">
      <c r="A67" s="552" t="s">
        <v>265</v>
      </c>
      <c r="B67" s="584" t="s">
        <v>182</v>
      </c>
      <c r="C67" s="932">
        <v>2009</v>
      </c>
      <c r="D67" s="450" t="s">
        <v>232</v>
      </c>
      <c r="E67" s="316">
        <v>7.44</v>
      </c>
      <c r="F67" s="229">
        <v>9.64</v>
      </c>
      <c r="G67" s="681">
        <f t="shared" si="5"/>
        <v>25.999999999999996</v>
      </c>
      <c r="H67" s="1179"/>
      <c r="I67" s="219">
        <v>614</v>
      </c>
      <c r="J67" s="212">
        <v>633</v>
      </c>
      <c r="K67" s="155"/>
      <c r="L67" s="284">
        <v>41</v>
      </c>
      <c r="M67" s="1181"/>
      <c r="N67" s="219">
        <v>826</v>
      </c>
      <c r="O67" s="212">
        <v>820</v>
      </c>
      <c r="P67" s="155">
        <v>840</v>
      </c>
      <c r="Q67" s="280">
        <v>34</v>
      </c>
      <c r="R67" s="650"/>
      <c r="S67" s="245">
        <v>35</v>
      </c>
      <c r="T67" s="696">
        <f t="shared" si="6"/>
        <v>35</v>
      </c>
      <c r="U67" s="1185"/>
      <c r="V67" s="679">
        <f t="shared" si="7"/>
        <v>136</v>
      </c>
      <c r="W67" s="550">
        <f>RANK(V67,$V$9:$V$72)</f>
        <v>59</v>
      </c>
      <c r="X67" s="557">
        <v>59</v>
      </c>
      <c r="Y67" s="557"/>
    </row>
    <row r="68" spans="1:25" ht="15.75" thickBot="1">
      <c r="A68" s="485"/>
      <c r="B68" s="525"/>
      <c r="C68" s="524"/>
      <c r="D68" s="561"/>
      <c r="E68" s="338"/>
      <c r="F68" s="725"/>
      <c r="G68" s="681">
        <f t="shared" ref="G68:G72" si="9">IF(MIN(E68:F68)&gt;10,0,(10.1-CEILING(MIN(E68:F68),0.1))*10)</f>
        <v>101</v>
      </c>
      <c r="H68" s="1180"/>
      <c r="I68" s="357"/>
      <c r="J68" s="259"/>
      <c r="K68" s="243"/>
      <c r="L68" s="287"/>
      <c r="M68" s="1182"/>
      <c r="N68" s="258"/>
      <c r="O68" s="259"/>
      <c r="P68" s="243"/>
      <c r="Q68" s="724"/>
      <c r="R68" s="1183"/>
      <c r="S68" s="361"/>
      <c r="T68" s="696">
        <f t="shared" ref="T68:T72" si="10">S68</f>
        <v>0</v>
      </c>
      <c r="U68" s="801"/>
      <c r="V68" s="679">
        <f t="shared" ref="V68:V72" si="11">(G68+L68+Q68+T68)</f>
        <v>101</v>
      </c>
      <c r="W68" s="550">
        <f t="shared" ref="W68:W72" si="12">RANK(V68,$V$9:$V$72)</f>
        <v>60</v>
      </c>
      <c r="X68" s="557"/>
      <c r="Y68" s="557"/>
    </row>
    <row r="69" spans="1:25" ht="15.75" thickBot="1">
      <c r="A69" s="722"/>
      <c r="B69" s="484"/>
      <c r="C69" s="522"/>
      <c r="D69" s="745"/>
      <c r="E69" s="337"/>
      <c r="F69" s="529"/>
      <c r="G69" s="681">
        <f t="shared" si="9"/>
        <v>101</v>
      </c>
      <c r="H69" s="554"/>
      <c r="I69" s="358"/>
      <c r="J69" s="723"/>
      <c r="K69" s="257"/>
      <c r="L69" s="641"/>
      <c r="M69" s="551"/>
      <c r="N69" s="219"/>
      <c r="O69" s="212"/>
      <c r="P69" s="257"/>
      <c r="Q69" s="655"/>
      <c r="R69" s="555"/>
      <c r="S69" s="370"/>
      <c r="T69" s="696">
        <f t="shared" si="10"/>
        <v>0</v>
      </c>
      <c r="U69" s="670"/>
      <c r="V69" s="677">
        <f t="shared" si="11"/>
        <v>101</v>
      </c>
      <c r="W69" s="550">
        <f t="shared" si="12"/>
        <v>60</v>
      </c>
      <c r="X69" s="557"/>
      <c r="Y69" s="557"/>
    </row>
    <row r="70" spans="1:25" ht="15.75" thickBot="1">
      <c r="A70" s="616"/>
      <c r="B70" s="490"/>
      <c r="C70" s="447"/>
      <c r="D70" s="559"/>
      <c r="E70" s="322"/>
      <c r="F70" s="533"/>
      <c r="G70" s="681">
        <f t="shared" si="9"/>
        <v>101</v>
      </c>
      <c r="H70" s="339"/>
      <c r="I70" s="358"/>
      <c r="J70" s="212"/>
      <c r="K70" s="257"/>
      <c r="L70" s="282"/>
      <c r="M70" s="341"/>
      <c r="N70" s="224"/>
      <c r="O70" s="352"/>
      <c r="P70" s="155"/>
      <c r="Q70" s="611"/>
      <c r="R70" s="343"/>
      <c r="S70" s="245"/>
      <c r="T70" s="696">
        <f t="shared" si="10"/>
        <v>0</v>
      </c>
      <c r="U70" s="802"/>
      <c r="V70" s="677">
        <f t="shared" si="11"/>
        <v>101</v>
      </c>
      <c r="W70" s="550">
        <f t="shared" si="12"/>
        <v>60</v>
      </c>
      <c r="X70" s="557"/>
      <c r="Y70" s="557"/>
    </row>
    <row r="71" spans="1:25" ht="15.75" thickBot="1">
      <c r="A71" s="451"/>
      <c r="B71" s="490"/>
      <c r="C71" s="447"/>
      <c r="D71" s="563"/>
      <c r="E71" s="334"/>
      <c r="F71" s="229"/>
      <c r="G71" s="681">
        <f t="shared" si="9"/>
        <v>101</v>
      </c>
      <c r="H71" s="554"/>
      <c r="I71" s="255"/>
      <c r="J71" s="352"/>
      <c r="K71" s="155"/>
      <c r="L71" s="609"/>
      <c r="M71" s="551"/>
      <c r="N71" s="224"/>
      <c r="O71" s="352"/>
      <c r="P71" s="155"/>
      <c r="Q71" s="611"/>
      <c r="R71" s="799"/>
      <c r="S71" s="245"/>
      <c r="T71" s="696">
        <f t="shared" si="10"/>
        <v>0</v>
      </c>
      <c r="U71" s="800"/>
      <c r="V71" s="679">
        <f t="shared" si="11"/>
        <v>101</v>
      </c>
      <c r="W71" s="550">
        <f t="shared" si="12"/>
        <v>60</v>
      </c>
      <c r="X71" s="557"/>
      <c r="Y71" s="557"/>
    </row>
    <row r="72" spans="1:25" ht="15.75" thickBot="1">
      <c r="A72" s="51"/>
      <c r="B72" s="770"/>
      <c r="C72" s="771"/>
      <c r="D72" s="764"/>
      <c r="E72" s="338"/>
      <c r="F72" s="804"/>
      <c r="G72" s="806">
        <f t="shared" si="9"/>
        <v>101</v>
      </c>
      <c r="H72" s="807"/>
      <c r="I72" s="226"/>
      <c r="J72" s="215"/>
      <c r="K72" s="238"/>
      <c r="L72" s="808"/>
      <c r="M72" s="809"/>
      <c r="N72" s="226"/>
      <c r="O72" s="215"/>
      <c r="P72" s="238"/>
      <c r="Q72" s="810"/>
      <c r="R72" s="811"/>
      <c r="S72" s="252"/>
      <c r="T72" s="812">
        <f t="shared" si="10"/>
        <v>0</v>
      </c>
      <c r="U72" s="813"/>
      <c r="V72" s="814">
        <f t="shared" si="11"/>
        <v>101</v>
      </c>
      <c r="W72" s="550">
        <f t="shared" si="12"/>
        <v>60</v>
      </c>
      <c r="X72" s="557"/>
      <c r="Y72" s="557"/>
    </row>
    <row r="73" spans="1:25" ht="15.75" thickBot="1">
      <c r="A73" s="54"/>
      <c r="B73" s="53"/>
      <c r="C73" s="52"/>
      <c r="D73" s="149"/>
      <c r="E73" s="332"/>
      <c r="F73" s="660"/>
      <c r="G73" s="413"/>
      <c r="H73" s="656"/>
      <c r="I73" s="661"/>
      <c r="J73" s="662"/>
      <c r="K73" s="663"/>
      <c r="L73" s="664"/>
      <c r="M73" s="657"/>
      <c r="N73" s="665"/>
      <c r="O73" s="666"/>
      <c r="P73" s="667"/>
      <c r="Q73" s="664"/>
      <c r="R73" s="658"/>
      <c r="S73" s="668"/>
      <c r="T73" s="669"/>
      <c r="U73" s="659"/>
      <c r="V73" s="805"/>
      <c r="W73" s="99"/>
    </row>
    <row r="74" spans="1:25" ht="15.75" thickBot="1">
      <c r="A74" s="22"/>
      <c r="B74" s="23"/>
      <c r="C74" s="21"/>
      <c r="D74" s="108"/>
      <c r="E74" s="347"/>
      <c r="F74" s="183"/>
      <c r="G74" s="136"/>
      <c r="H74" s="339"/>
      <c r="I74" s="298"/>
      <c r="J74" s="299"/>
      <c r="K74" s="296"/>
      <c r="L74" s="297"/>
      <c r="M74" s="341"/>
      <c r="N74" s="300"/>
      <c r="O74" s="301"/>
      <c r="P74" s="309"/>
      <c r="Q74" s="297"/>
      <c r="R74" s="343"/>
      <c r="S74" s="313"/>
      <c r="T74" s="311"/>
      <c r="U74" s="345"/>
      <c r="V74" s="184"/>
      <c r="W74" s="99"/>
    </row>
    <row r="75" spans="1:25" ht="15.75" thickBot="1">
      <c r="A75" s="58"/>
      <c r="B75" s="57"/>
      <c r="C75" s="56"/>
      <c r="D75" s="154"/>
      <c r="E75" s="332"/>
      <c r="F75" s="183"/>
      <c r="G75" s="136"/>
      <c r="H75" s="339"/>
      <c r="I75" s="298"/>
      <c r="J75" s="299"/>
      <c r="K75" s="296"/>
      <c r="L75" s="297"/>
      <c r="M75" s="341"/>
      <c r="N75" s="300"/>
      <c r="O75" s="301"/>
      <c r="P75" s="309"/>
      <c r="Q75" s="297"/>
      <c r="R75" s="343"/>
      <c r="S75" s="313"/>
      <c r="T75" s="311"/>
      <c r="U75" s="345"/>
      <c r="V75" s="184"/>
      <c r="W75" s="99"/>
    </row>
    <row r="76" spans="1:25" ht="15.75" thickBot="1">
      <c r="A76" s="51"/>
      <c r="B76" s="50"/>
      <c r="C76" s="49"/>
      <c r="D76" s="109"/>
      <c r="E76" s="347"/>
      <c r="F76" s="348"/>
      <c r="G76" s="209"/>
      <c r="H76" s="340"/>
      <c r="I76" s="302"/>
      <c r="J76" s="303"/>
      <c r="K76" s="304"/>
      <c r="L76" s="305"/>
      <c r="M76" s="342"/>
      <c r="N76" s="306"/>
      <c r="O76" s="307"/>
      <c r="P76" s="310"/>
      <c r="Q76" s="308"/>
      <c r="R76" s="344"/>
      <c r="S76" s="314"/>
      <c r="T76" s="312"/>
      <c r="U76" s="346"/>
      <c r="V76" s="210"/>
      <c r="W76" s="99"/>
    </row>
  </sheetData>
  <sortState xmlns:xlrd2="http://schemas.microsoft.com/office/spreadsheetml/2017/richdata2" ref="A8:W67">
    <sortCondition descending="1" ref="V8:V67"/>
    <sortCondition descending="1" ref="G8:G67"/>
  </sortState>
  <mergeCells count="8">
    <mergeCell ref="A1:W2"/>
    <mergeCell ref="A3:W3"/>
    <mergeCell ref="A4:W4"/>
    <mergeCell ref="A5:W5"/>
    <mergeCell ref="F7:H7"/>
    <mergeCell ref="K7:M7"/>
    <mergeCell ref="P7:R7"/>
    <mergeCell ref="S7:U7"/>
  </mergeCells>
  <pageMargins left="0.7" right="0.7" top="0.78740157499999996" bottom="0.78740157499999996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100"/>
  <sheetViews>
    <sheetView topLeftCell="A3" zoomScale="110" zoomScaleNormal="110" workbookViewId="0">
      <selection activeCell="H46" sqref="H46"/>
    </sheetView>
  </sheetViews>
  <sheetFormatPr defaultRowHeight="15"/>
  <cols>
    <col min="1" max="1" width="11.28515625" customWidth="1"/>
    <col min="2" max="2" width="47.7109375" customWidth="1"/>
    <col min="3" max="3" width="21" customWidth="1"/>
    <col min="4" max="4" width="15.28515625" customWidth="1"/>
    <col min="7" max="7" width="26.7109375" customWidth="1"/>
  </cols>
  <sheetData>
    <row r="1" spans="1:9" ht="23.25">
      <c r="A1" s="1211" t="s">
        <v>282</v>
      </c>
      <c r="B1" s="1211"/>
      <c r="C1" s="1211"/>
      <c r="D1" s="137"/>
      <c r="E1" s="137"/>
      <c r="F1" s="137"/>
      <c r="G1" s="137"/>
      <c r="H1" s="137"/>
      <c r="I1" s="137"/>
    </row>
    <row r="2" spans="1:9">
      <c r="B2" s="1"/>
    </row>
    <row r="3" spans="1:9" ht="15.75">
      <c r="A3" s="1212" t="s">
        <v>22</v>
      </c>
      <c r="B3" s="1212"/>
      <c r="C3" s="515"/>
      <c r="G3" s="46"/>
      <c r="H3" s="46"/>
    </row>
    <row r="5" spans="1:9" ht="15.75">
      <c r="B5" s="138" t="s">
        <v>283</v>
      </c>
    </row>
    <row r="7" spans="1:9" ht="15.75">
      <c r="B7" s="38"/>
      <c r="C7" s="139"/>
      <c r="F7" s="1"/>
    </row>
    <row r="8" spans="1:9" ht="15.75">
      <c r="B8" s="140" t="s">
        <v>284</v>
      </c>
      <c r="C8" s="139"/>
      <c r="F8" s="1"/>
    </row>
    <row r="9" spans="1:9" ht="16.5" thickBot="1">
      <c r="B9" s="38"/>
      <c r="F9" s="1"/>
    </row>
    <row r="10" spans="1:9" ht="15.75" thickTop="1">
      <c r="A10" s="1213" t="s">
        <v>10</v>
      </c>
      <c r="B10" s="1215" t="s">
        <v>7</v>
      </c>
      <c r="C10" s="1217" t="s">
        <v>141</v>
      </c>
      <c r="D10" s="42"/>
      <c r="E10" s="42"/>
      <c r="F10" s="141"/>
    </row>
    <row r="11" spans="1:9">
      <c r="A11" s="1214"/>
      <c r="B11" s="1216"/>
      <c r="C11" s="1218"/>
      <c r="D11" s="42"/>
      <c r="E11" s="42"/>
      <c r="F11" s="1220"/>
    </row>
    <row r="12" spans="1:9">
      <c r="A12" s="1214"/>
      <c r="B12" s="1216"/>
      <c r="C12" s="1219"/>
      <c r="D12" s="141"/>
      <c r="E12" s="182"/>
      <c r="F12" s="1220"/>
    </row>
    <row r="13" spans="1:9" ht="15.75">
      <c r="A13" s="1200">
        <v>1</v>
      </c>
      <c r="B13" s="1193" t="s">
        <v>178</v>
      </c>
      <c r="C13" s="1199">
        <v>727</v>
      </c>
      <c r="D13" s="142"/>
      <c r="E13" s="143"/>
      <c r="F13" s="37"/>
    </row>
    <row r="14" spans="1:9" ht="15.75">
      <c r="A14" s="1189">
        <v>2</v>
      </c>
      <c r="B14" s="1206" t="s">
        <v>29</v>
      </c>
      <c r="C14" s="144">
        <v>713</v>
      </c>
      <c r="D14" s="142"/>
      <c r="E14" s="143"/>
      <c r="F14" s="37"/>
    </row>
    <row r="15" spans="1:9" ht="15.75">
      <c r="A15" s="1189">
        <v>3</v>
      </c>
      <c r="B15" s="1206" t="s">
        <v>85</v>
      </c>
      <c r="C15" s="144">
        <v>712</v>
      </c>
      <c r="D15" s="142"/>
      <c r="E15" s="143"/>
      <c r="F15" s="597"/>
    </row>
    <row r="16" spans="1:9" ht="15.75">
      <c r="A16" s="1190">
        <v>4</v>
      </c>
      <c r="B16" s="1194" t="s">
        <v>170</v>
      </c>
      <c r="C16" s="144">
        <v>691</v>
      </c>
      <c r="D16" s="142"/>
      <c r="E16" s="143"/>
      <c r="F16" s="37"/>
    </row>
    <row r="17" spans="1:7" ht="15.75">
      <c r="A17" s="1189">
        <v>5</v>
      </c>
      <c r="B17" s="1195" t="s">
        <v>35</v>
      </c>
      <c r="C17" s="144">
        <v>657</v>
      </c>
      <c r="D17" s="142"/>
      <c r="E17" s="143"/>
      <c r="F17" s="597"/>
    </row>
    <row r="18" spans="1:7" ht="15.75">
      <c r="A18" s="1189">
        <v>6</v>
      </c>
      <c r="B18" s="1195" t="s">
        <v>163</v>
      </c>
      <c r="C18" s="144">
        <v>643</v>
      </c>
      <c r="D18" s="142"/>
      <c r="E18" s="143"/>
      <c r="F18" s="37"/>
    </row>
    <row r="19" spans="1:7" ht="15.75">
      <c r="A19" s="1190">
        <v>7</v>
      </c>
      <c r="B19" s="1207" t="s">
        <v>80</v>
      </c>
      <c r="C19" s="144">
        <v>625</v>
      </c>
      <c r="D19" s="142"/>
      <c r="E19" s="143"/>
      <c r="F19" s="37"/>
    </row>
    <row r="20" spans="1:7" ht="15.75">
      <c r="A20" s="1189">
        <v>8</v>
      </c>
      <c r="B20" s="1195" t="s">
        <v>202</v>
      </c>
      <c r="C20" s="144">
        <v>610</v>
      </c>
      <c r="D20" s="142"/>
      <c r="E20" s="143"/>
      <c r="F20" s="37"/>
      <c r="G20" s="597"/>
    </row>
    <row r="21" spans="1:7" ht="15.75">
      <c r="A21" s="1189">
        <v>9</v>
      </c>
      <c r="B21" s="1206" t="s">
        <v>58</v>
      </c>
      <c r="C21" s="144">
        <v>605</v>
      </c>
      <c r="D21" s="142"/>
      <c r="E21" s="143"/>
      <c r="F21" s="37"/>
    </row>
    <row r="22" spans="1:7" ht="15.75">
      <c r="A22" s="1190">
        <v>10</v>
      </c>
      <c r="B22" s="1195" t="s">
        <v>195</v>
      </c>
      <c r="C22" s="144">
        <v>602</v>
      </c>
      <c r="D22" s="142"/>
      <c r="E22" s="143"/>
      <c r="F22" s="37"/>
    </row>
    <row r="23" spans="1:7" ht="15.75">
      <c r="A23" s="1189">
        <v>11</v>
      </c>
      <c r="B23" s="1197" t="s">
        <v>185</v>
      </c>
      <c r="C23" s="144">
        <v>600</v>
      </c>
      <c r="D23" s="142"/>
      <c r="E23" s="143"/>
      <c r="F23" s="37"/>
    </row>
    <row r="24" spans="1:7" ht="15.75">
      <c r="A24" s="1189">
        <v>12</v>
      </c>
      <c r="B24" s="1206" t="s">
        <v>17</v>
      </c>
      <c r="C24" s="144">
        <v>593</v>
      </c>
      <c r="D24" s="142"/>
      <c r="E24" s="143"/>
      <c r="F24" s="37"/>
    </row>
    <row r="25" spans="1:7" ht="15.75">
      <c r="A25" s="1190">
        <v>13</v>
      </c>
      <c r="B25" s="1194" t="s">
        <v>285</v>
      </c>
      <c r="C25" s="144">
        <v>574</v>
      </c>
      <c r="D25" s="142"/>
      <c r="E25" s="143"/>
      <c r="F25" s="37"/>
    </row>
    <row r="26" spans="1:7" ht="15.75">
      <c r="A26" s="1189">
        <v>14</v>
      </c>
      <c r="B26" s="1208" t="s">
        <v>27</v>
      </c>
      <c r="C26" s="144">
        <v>547</v>
      </c>
      <c r="D26" s="142"/>
      <c r="E26" s="143"/>
      <c r="F26" s="37"/>
    </row>
    <row r="27" spans="1:7" ht="15.75">
      <c r="A27" s="1191">
        <v>15</v>
      </c>
      <c r="B27" s="1206" t="s">
        <v>213</v>
      </c>
      <c r="C27" s="144">
        <v>520</v>
      </c>
      <c r="D27" s="142"/>
      <c r="E27" s="143"/>
      <c r="F27" s="37"/>
      <c r="G27" s="597"/>
    </row>
    <row r="28" spans="1:7" ht="15.75">
      <c r="A28" s="1189">
        <v>16</v>
      </c>
      <c r="B28" s="1193"/>
      <c r="C28" s="144"/>
      <c r="D28" s="142"/>
      <c r="E28" s="143"/>
      <c r="F28" s="37"/>
    </row>
    <row r="29" spans="1:7" ht="15.75">
      <c r="A29" s="1189">
        <v>17</v>
      </c>
      <c r="B29" s="1195"/>
      <c r="C29" s="144"/>
      <c r="D29" s="142"/>
      <c r="E29" s="143"/>
      <c r="F29" s="37"/>
    </row>
    <row r="30" spans="1:7" ht="15.75">
      <c r="A30" s="1189">
        <v>18</v>
      </c>
      <c r="B30" s="1195"/>
      <c r="C30" s="144"/>
      <c r="D30" s="142"/>
      <c r="E30" s="143"/>
      <c r="F30" s="37"/>
    </row>
    <row r="31" spans="1:7" ht="15.75">
      <c r="A31" s="1189">
        <v>19</v>
      </c>
      <c r="B31" s="1209"/>
      <c r="C31" s="144"/>
      <c r="D31" s="142"/>
      <c r="E31" s="143"/>
      <c r="F31" s="37"/>
    </row>
    <row r="32" spans="1:7" ht="16.5" thickBot="1">
      <c r="A32" s="1192">
        <v>20</v>
      </c>
      <c r="B32" s="1198"/>
      <c r="C32" s="145"/>
      <c r="D32" s="142"/>
      <c r="E32" s="143"/>
      <c r="F32" s="37"/>
    </row>
    <row r="33" spans="1:6" ht="15.75" thickTop="1">
      <c r="A33" s="141"/>
      <c r="B33" s="181"/>
      <c r="C33" s="146"/>
      <c r="D33" s="44"/>
      <c r="F33" s="1"/>
    </row>
    <row r="34" spans="1:6" ht="15.75">
      <c r="A34" s="141"/>
      <c r="B34" s="147" t="s">
        <v>286</v>
      </c>
      <c r="C34" s="146"/>
      <c r="D34" s="44"/>
      <c r="F34" s="1"/>
    </row>
    <row r="35" spans="1:6" ht="17.25" customHeight="1" thickBot="1">
      <c r="A35" s="1221"/>
      <c r="B35" s="1221"/>
      <c r="C35" s="1221"/>
      <c r="D35" s="44"/>
      <c r="F35" s="1"/>
    </row>
    <row r="36" spans="1:6" ht="17.25" customHeight="1" thickTop="1">
      <c r="A36" s="1222" t="s">
        <v>10</v>
      </c>
      <c r="B36" s="1225" t="s">
        <v>7</v>
      </c>
      <c r="C36" s="1217" t="s">
        <v>141</v>
      </c>
      <c r="D36" s="44"/>
      <c r="F36" s="1"/>
    </row>
    <row r="37" spans="1:6" ht="17.25" customHeight="1">
      <c r="A37" s="1223"/>
      <c r="B37" s="1226"/>
      <c r="C37" s="1218"/>
      <c r="D37" s="44"/>
      <c r="F37" s="1"/>
    </row>
    <row r="38" spans="1:6">
      <c r="A38" s="1224"/>
      <c r="B38" s="1227"/>
      <c r="C38" s="1218"/>
      <c r="D38" s="421"/>
    </row>
    <row r="39" spans="1:6" ht="15.75">
      <c r="A39" s="1210">
        <v>1</v>
      </c>
      <c r="B39" s="482" t="s">
        <v>17</v>
      </c>
      <c r="C39" s="1199">
        <v>789</v>
      </c>
    </row>
    <row r="40" spans="1:6" ht="15.75">
      <c r="A40" s="1189">
        <v>2</v>
      </c>
      <c r="B40" s="56" t="s">
        <v>27</v>
      </c>
      <c r="C40" s="144">
        <v>744.5</v>
      </c>
    </row>
    <row r="41" spans="1:6" ht="15.75">
      <c r="A41" s="1191">
        <v>3</v>
      </c>
      <c r="B41" s="839" t="s">
        <v>22</v>
      </c>
      <c r="C41" s="144">
        <v>710</v>
      </c>
    </row>
    <row r="42" spans="1:6" ht="15.75">
      <c r="A42" s="1189">
        <v>4</v>
      </c>
      <c r="B42" s="56" t="s">
        <v>35</v>
      </c>
      <c r="C42" s="144">
        <v>698.5</v>
      </c>
    </row>
    <row r="43" spans="1:6" ht="15.75">
      <c r="A43" s="1189">
        <v>5</v>
      </c>
      <c r="B43" s="482" t="s">
        <v>24</v>
      </c>
      <c r="C43" s="144">
        <v>689</v>
      </c>
      <c r="F43" s="126"/>
    </row>
    <row r="44" spans="1:6" ht="15.75">
      <c r="A44" s="1189">
        <v>6</v>
      </c>
      <c r="B44" s="482" t="s">
        <v>14</v>
      </c>
      <c r="C44" s="144">
        <v>684</v>
      </c>
    </row>
    <row r="45" spans="1:6" ht="15.75">
      <c r="A45" s="1190">
        <v>7</v>
      </c>
      <c r="B45" s="482" t="s">
        <v>48</v>
      </c>
      <c r="C45" s="144">
        <v>666</v>
      </c>
    </row>
    <row r="46" spans="1:6" ht="15.75">
      <c r="A46" s="1189">
        <v>8</v>
      </c>
      <c r="B46" s="1195" t="s">
        <v>32</v>
      </c>
      <c r="C46" s="144">
        <v>651.5</v>
      </c>
      <c r="F46" s="617"/>
    </row>
    <row r="47" spans="1:6" ht="15.75">
      <c r="A47" s="1191">
        <v>9</v>
      </c>
      <c r="B47" s="1194" t="s">
        <v>56</v>
      </c>
      <c r="C47" s="144">
        <v>651.5</v>
      </c>
      <c r="E47" s="623"/>
      <c r="F47" s="1141"/>
    </row>
    <row r="48" spans="1:6" ht="15.75">
      <c r="A48" s="1189">
        <v>10</v>
      </c>
      <c r="B48" s="482" t="s">
        <v>58</v>
      </c>
      <c r="C48" s="144">
        <v>636</v>
      </c>
    </row>
    <row r="49" spans="1:9" ht="15.75">
      <c r="A49" s="1189">
        <v>11</v>
      </c>
      <c r="B49" s="482" t="s">
        <v>76</v>
      </c>
      <c r="C49" s="144">
        <v>609.5</v>
      </c>
      <c r="F49" s="597"/>
    </row>
    <row r="50" spans="1:9" ht="15.75">
      <c r="A50" s="1189">
        <v>12</v>
      </c>
      <c r="B50" s="482" t="s">
        <v>29</v>
      </c>
      <c r="C50" s="144">
        <v>582</v>
      </c>
    </row>
    <row r="51" spans="1:9" ht="15.75">
      <c r="A51" s="1190">
        <v>13</v>
      </c>
      <c r="B51" s="482" t="s">
        <v>39</v>
      </c>
      <c r="C51" s="144">
        <v>566.5</v>
      </c>
    </row>
    <row r="52" spans="1:9" ht="15.75">
      <c r="A52" s="1189">
        <v>14</v>
      </c>
      <c r="B52" s="1194" t="s">
        <v>85</v>
      </c>
      <c r="C52" s="144">
        <v>556</v>
      </c>
    </row>
    <row r="53" spans="1:9" ht="15.75">
      <c r="A53" s="1190">
        <v>15</v>
      </c>
      <c r="B53" s="1196" t="s">
        <v>80</v>
      </c>
      <c r="C53" s="144">
        <v>541</v>
      </c>
    </row>
    <row r="54" spans="1:9" ht="15.75">
      <c r="A54" s="1201">
        <v>16</v>
      </c>
      <c r="B54" s="839" t="s">
        <v>74</v>
      </c>
      <c r="C54" s="144">
        <v>518.5</v>
      </c>
    </row>
    <row r="55" spans="1:9" ht="15.75">
      <c r="A55" s="1189">
        <v>17</v>
      </c>
      <c r="B55" s="1204"/>
      <c r="C55" s="144"/>
    </row>
    <row r="56" spans="1:9" ht="15.75">
      <c r="A56" s="1191">
        <v>18</v>
      </c>
      <c r="B56" s="482"/>
      <c r="C56" s="1202"/>
    </row>
    <row r="57" spans="1:9" ht="15.75">
      <c r="A57" s="1201">
        <v>19</v>
      </c>
      <c r="B57" s="1195"/>
      <c r="C57" s="1203"/>
    </row>
    <row r="58" spans="1:9" ht="16.5" thickBot="1">
      <c r="A58" s="1192">
        <v>20</v>
      </c>
      <c r="B58" s="1205"/>
      <c r="C58" s="145"/>
    </row>
    <row r="59" spans="1:9" ht="15.75" thickTop="1"/>
    <row r="62" spans="1:9">
      <c r="C62" s="970"/>
    </row>
    <row r="64" spans="1:9">
      <c r="C64" s="126"/>
      <c r="F64" s="126"/>
      <c r="I64" s="126"/>
    </row>
    <row r="65" spans="2:9">
      <c r="B65" s="971"/>
      <c r="C65" s="597"/>
      <c r="E65" s="971"/>
      <c r="F65" s="597"/>
      <c r="H65" s="971"/>
      <c r="I65" s="597"/>
    </row>
    <row r="66" spans="2:9">
      <c r="B66" s="971"/>
      <c r="C66" s="597"/>
      <c r="E66" s="971"/>
      <c r="F66" s="597"/>
      <c r="H66" s="971"/>
      <c r="I66" s="597"/>
    </row>
    <row r="67" spans="2:9">
      <c r="B67" s="971"/>
      <c r="C67" s="597"/>
      <c r="E67" s="971"/>
      <c r="F67" s="597"/>
      <c r="H67" s="971"/>
      <c r="I67" s="597"/>
    </row>
    <row r="68" spans="2:9">
      <c r="B68" s="971"/>
      <c r="C68" s="972"/>
      <c r="E68" s="971"/>
      <c r="F68" s="972"/>
      <c r="H68" s="971"/>
      <c r="I68" s="972"/>
    </row>
    <row r="69" spans="2:9">
      <c r="B69" s="971"/>
      <c r="C69" s="597"/>
      <c r="E69" s="971"/>
      <c r="F69" s="597"/>
      <c r="H69" s="971"/>
      <c r="I69" s="597"/>
    </row>
    <row r="70" spans="2:9">
      <c r="B70" s="971"/>
      <c r="C70" s="597"/>
      <c r="E70" s="971"/>
      <c r="F70" s="597"/>
      <c r="H70" s="971"/>
      <c r="I70" s="597"/>
    </row>
    <row r="71" spans="2:9">
      <c r="B71" s="971"/>
      <c r="C71" s="597"/>
      <c r="E71" s="971"/>
      <c r="F71" s="597"/>
      <c r="H71" s="971"/>
      <c r="I71" s="597"/>
    </row>
    <row r="72" spans="2:9">
      <c r="B72" s="971"/>
      <c r="C72" s="973"/>
      <c r="E72" s="971"/>
      <c r="F72" s="973"/>
      <c r="H72" s="971"/>
      <c r="I72" s="973"/>
    </row>
    <row r="73" spans="2:9">
      <c r="B73" s="971"/>
      <c r="C73" s="597"/>
      <c r="E73" s="971"/>
      <c r="F73" s="597"/>
      <c r="H73" s="971"/>
      <c r="I73" s="597"/>
    </row>
    <row r="74" spans="2:9">
      <c r="B74" s="971"/>
      <c r="C74" s="973"/>
      <c r="E74" s="971"/>
      <c r="F74" s="973"/>
      <c r="H74" s="971"/>
      <c r="I74" s="973"/>
    </row>
    <row r="75" spans="2:9">
      <c r="B75" s="971"/>
      <c r="C75" s="597"/>
      <c r="E75" s="971"/>
      <c r="F75" s="597"/>
      <c r="H75" s="971"/>
      <c r="I75" s="597"/>
    </row>
    <row r="76" spans="2:9">
      <c r="B76" s="971"/>
      <c r="C76" s="597"/>
      <c r="E76" s="971"/>
      <c r="F76" s="597"/>
      <c r="H76" s="971"/>
      <c r="I76" s="597"/>
    </row>
    <row r="77" spans="2:9">
      <c r="B77" s="971"/>
      <c r="C77" s="597"/>
      <c r="E77" s="971"/>
      <c r="F77" s="597"/>
      <c r="H77" s="971"/>
      <c r="I77" s="597"/>
    </row>
    <row r="78" spans="2:9">
      <c r="B78" s="971"/>
      <c r="C78" s="973"/>
      <c r="E78" s="971"/>
      <c r="F78" s="973"/>
      <c r="H78" s="971"/>
      <c r="I78" s="973"/>
    </row>
    <row r="79" spans="2:9">
      <c r="B79" s="971"/>
      <c r="C79" s="597"/>
      <c r="E79" s="971"/>
      <c r="F79" s="597"/>
      <c r="H79" s="971"/>
      <c r="I79" s="597"/>
    </row>
    <row r="80" spans="2:9">
      <c r="B80" s="971"/>
      <c r="C80" s="597"/>
      <c r="E80" s="971"/>
      <c r="F80" s="597"/>
      <c r="H80" s="971"/>
      <c r="I80" s="597"/>
    </row>
    <row r="81" spans="2:9">
      <c r="B81" s="971"/>
      <c r="C81" s="597"/>
      <c r="E81" s="971"/>
      <c r="F81" s="597"/>
      <c r="H81" s="971"/>
      <c r="I81" s="597"/>
    </row>
    <row r="82" spans="2:9">
      <c r="B82" s="971"/>
      <c r="C82" s="597"/>
    </row>
    <row r="83" spans="2:9">
      <c r="B83" s="971"/>
    </row>
    <row r="84" spans="2:9">
      <c r="B84" s="971"/>
      <c r="C84" s="126"/>
      <c r="F84" s="126"/>
      <c r="I84" s="126"/>
    </row>
    <row r="85" spans="2:9">
      <c r="B85" s="971"/>
      <c r="C85" s="974"/>
      <c r="E85" s="971"/>
      <c r="F85" s="974"/>
      <c r="H85" s="971"/>
      <c r="I85" s="974"/>
    </row>
    <row r="86" spans="2:9">
      <c r="B86" s="971"/>
      <c r="C86" s="975"/>
      <c r="E86" s="971"/>
      <c r="F86" s="975"/>
      <c r="H86" s="971"/>
      <c r="I86" s="975"/>
    </row>
    <row r="87" spans="2:9">
      <c r="B87" s="971"/>
      <c r="C87" s="976"/>
      <c r="E87" s="971"/>
      <c r="F87" s="976"/>
      <c r="H87" s="971"/>
      <c r="I87" s="976"/>
    </row>
    <row r="88" spans="2:9">
      <c r="B88" s="971"/>
      <c r="C88" s="597"/>
      <c r="E88" s="971"/>
      <c r="F88" s="597"/>
      <c r="H88" s="971"/>
      <c r="I88" s="597"/>
    </row>
    <row r="89" spans="2:9">
      <c r="B89" s="971"/>
      <c r="C89" s="976"/>
      <c r="E89" s="971"/>
      <c r="F89" s="976"/>
      <c r="H89" s="971"/>
      <c r="I89" s="976"/>
    </row>
    <row r="90" spans="2:9">
      <c r="B90" s="971"/>
      <c r="C90" s="976"/>
      <c r="E90" s="971"/>
      <c r="F90" s="976"/>
      <c r="H90" s="971"/>
      <c r="I90" s="976"/>
    </row>
    <row r="91" spans="2:9">
      <c r="B91" s="971"/>
      <c r="C91" s="597"/>
      <c r="E91" s="971"/>
      <c r="F91" s="597"/>
      <c r="H91" s="971"/>
      <c r="I91" s="597"/>
    </row>
    <row r="92" spans="2:9">
      <c r="B92" s="971"/>
      <c r="C92" s="976"/>
      <c r="E92" s="971"/>
      <c r="F92" s="976"/>
      <c r="H92" s="971"/>
      <c r="I92" s="976"/>
    </row>
    <row r="93" spans="2:9">
      <c r="B93" s="971"/>
      <c r="C93" s="977"/>
      <c r="E93" s="971"/>
      <c r="F93" s="977"/>
      <c r="H93" s="971"/>
      <c r="I93" s="977"/>
    </row>
    <row r="94" spans="2:9">
      <c r="B94" s="971"/>
      <c r="C94" s="974"/>
      <c r="E94" s="971"/>
      <c r="F94" s="974"/>
      <c r="H94" s="971"/>
      <c r="I94" s="974"/>
    </row>
    <row r="95" spans="2:9">
      <c r="B95" s="971"/>
      <c r="C95" s="976"/>
      <c r="E95" s="971"/>
      <c r="F95" s="976"/>
      <c r="H95" s="971"/>
      <c r="I95" s="976"/>
    </row>
    <row r="96" spans="2:9">
      <c r="B96" s="971"/>
      <c r="C96" s="978"/>
      <c r="E96" s="971"/>
      <c r="F96" s="978"/>
      <c r="H96" s="971"/>
      <c r="I96" s="978"/>
    </row>
    <row r="97" spans="2:9">
      <c r="B97" s="971"/>
      <c r="C97" s="976"/>
      <c r="E97" s="971"/>
      <c r="F97" s="976"/>
      <c r="H97" s="971"/>
      <c r="I97" s="976"/>
    </row>
    <row r="98" spans="2:9">
      <c r="B98" s="971"/>
      <c r="C98" s="978"/>
      <c r="E98" s="971"/>
      <c r="F98" s="978"/>
      <c r="H98" s="971"/>
      <c r="I98" s="978"/>
    </row>
    <row r="99" spans="2:9">
      <c r="B99" s="971"/>
      <c r="C99" s="976"/>
      <c r="E99" s="971"/>
      <c r="F99" s="976"/>
      <c r="H99" s="971"/>
      <c r="I99" s="976"/>
    </row>
    <row r="100" spans="2:9">
      <c r="B100" s="979"/>
      <c r="C100" s="976"/>
      <c r="F100" s="976"/>
      <c r="H100" s="971"/>
      <c r="I100" s="976"/>
    </row>
  </sheetData>
  <sortState xmlns:xlrd2="http://schemas.microsoft.com/office/spreadsheetml/2017/richdata2" ref="B13:C27">
    <sortCondition descending="1" ref="C13:C27"/>
  </sortState>
  <mergeCells count="10">
    <mergeCell ref="F11:F12"/>
    <mergeCell ref="A35:C35"/>
    <mergeCell ref="A36:A38"/>
    <mergeCell ref="B36:B38"/>
    <mergeCell ref="C36:C38"/>
    <mergeCell ref="A1:C1"/>
    <mergeCell ref="A3:B3"/>
    <mergeCell ref="A10:A12"/>
    <mergeCell ref="B10:B12"/>
    <mergeCell ref="C10:C12"/>
  </mergeCells>
  <pageMargins left="0.70866141732283472" right="0.70866141732283472" top="0.78740157480314965" bottom="0.78740157480314965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79"/>
  <sheetViews>
    <sheetView zoomScale="110" zoomScaleNormal="110" zoomScaleSheetLayoutView="120" workbookViewId="0">
      <selection activeCell="I15" sqref="I9:I15"/>
    </sheetView>
  </sheetViews>
  <sheetFormatPr defaultRowHeight="15"/>
  <cols>
    <col min="1" max="1" width="13.5703125" customWidth="1"/>
    <col min="2" max="2" width="12.28515625" customWidth="1"/>
    <col min="3" max="3" width="10.28515625" style="1" customWidth="1"/>
    <col min="4" max="4" width="34.28515625" customWidth="1"/>
  </cols>
  <sheetData>
    <row r="1" spans="1:16" ht="19.5" customHeight="1">
      <c r="A1" s="1228" t="s">
        <v>122</v>
      </c>
      <c r="B1" s="1228"/>
      <c r="C1" s="1228"/>
      <c r="D1" s="1228"/>
      <c r="E1" s="1228"/>
      <c r="F1" s="1228"/>
      <c r="G1" s="1228"/>
      <c r="H1" s="1228"/>
      <c r="I1" s="1228"/>
      <c r="J1" s="6"/>
      <c r="K1" s="6"/>
      <c r="L1" s="6"/>
      <c r="M1" s="6"/>
      <c r="N1" s="7"/>
    </row>
    <row r="2" spans="1:16" ht="15" customHeight="1">
      <c r="A2" s="12" t="s">
        <v>1</v>
      </c>
      <c r="C2" s="13"/>
      <c r="D2" s="10"/>
      <c r="E2" s="1229" t="s">
        <v>2</v>
      </c>
      <c r="F2" s="1230"/>
      <c r="G2" s="1230"/>
      <c r="H2" s="1230"/>
      <c r="I2" s="1230"/>
      <c r="J2" s="6"/>
      <c r="K2" s="6"/>
      <c r="L2" s="6"/>
      <c r="M2" s="6"/>
      <c r="N2" s="7"/>
    </row>
    <row r="3" spans="1:16" ht="15" customHeight="1">
      <c r="A3" s="1233" t="s">
        <v>123</v>
      </c>
      <c r="B3" s="1233"/>
      <c r="C3" s="1233"/>
      <c r="D3" s="1233"/>
      <c r="E3" s="1233"/>
      <c r="F3" s="1233"/>
      <c r="G3" s="1233"/>
      <c r="H3" s="1233"/>
      <c r="I3" s="1233"/>
      <c r="J3" s="6">
        <v>900</v>
      </c>
      <c r="K3" s="6"/>
      <c r="L3" s="6"/>
      <c r="M3" s="6"/>
      <c r="N3" s="7"/>
    </row>
    <row r="4" spans="1:16" ht="15" customHeight="1" thickBot="1">
      <c r="A4" s="3"/>
      <c r="B4" s="8"/>
      <c r="C4" s="8"/>
      <c r="D4" s="8"/>
      <c r="E4" s="8"/>
      <c r="F4" s="8"/>
      <c r="G4" s="8"/>
      <c r="H4" s="8"/>
      <c r="I4" s="8"/>
      <c r="J4" s="6" t="s">
        <v>124</v>
      </c>
      <c r="K4" s="6"/>
      <c r="L4" s="6"/>
      <c r="M4" s="6"/>
      <c r="N4" s="7"/>
    </row>
    <row r="5" spans="1:16" ht="27" thickTop="1" thickBot="1">
      <c r="A5" s="18" t="s">
        <v>4</v>
      </c>
      <c r="B5" s="15" t="s">
        <v>5</v>
      </c>
      <c r="C5" s="115" t="s">
        <v>6</v>
      </c>
      <c r="D5" s="20" t="s">
        <v>7</v>
      </c>
      <c r="E5" s="18" t="s">
        <v>125</v>
      </c>
      <c r="F5" s="15" t="s">
        <v>126</v>
      </c>
      <c r="G5" s="19" t="s">
        <v>127</v>
      </c>
      <c r="H5" s="15" t="s">
        <v>9</v>
      </c>
      <c r="I5" s="20" t="s">
        <v>10</v>
      </c>
      <c r="J5" s="24"/>
      <c r="K5" s="117"/>
      <c r="L5" s="3">
        <v>1</v>
      </c>
      <c r="M5" s="3">
        <v>2</v>
      </c>
      <c r="N5" s="3">
        <v>3</v>
      </c>
    </row>
    <row r="6" spans="1:16" ht="15" customHeight="1">
      <c r="A6" s="831" t="s">
        <v>25</v>
      </c>
      <c r="B6" s="1048" t="s">
        <v>26</v>
      </c>
      <c r="C6" s="775">
        <v>2007</v>
      </c>
      <c r="D6" s="751" t="s">
        <v>27</v>
      </c>
      <c r="E6" s="356">
        <v>939</v>
      </c>
      <c r="F6" s="218">
        <v>968</v>
      </c>
      <c r="G6" s="422">
        <v>972</v>
      </c>
      <c r="H6" s="392">
        <v>79</v>
      </c>
      <c r="I6" s="127">
        <v>1</v>
      </c>
      <c r="J6" s="571">
        <f t="shared" ref="J6:J33" si="0">FLOOR(L6,10)</f>
        <v>970</v>
      </c>
      <c r="K6" s="129"/>
      <c r="L6" s="572">
        <f t="shared" ref="L6:L33" si="1">MAX(E6:G6)</f>
        <v>972</v>
      </c>
      <c r="M6" s="572">
        <f t="shared" ref="M6:M33" si="2">SUM(E6:G6)-L6-N6</f>
        <v>968</v>
      </c>
      <c r="N6" s="572">
        <f t="shared" ref="N6:N33" si="3">MIN(E6:G6)</f>
        <v>939</v>
      </c>
    </row>
    <row r="7" spans="1:16" ht="15.75" customHeight="1">
      <c r="A7" s="454" t="s">
        <v>12</v>
      </c>
      <c r="B7" s="1027" t="s">
        <v>13</v>
      </c>
      <c r="C7" s="1028">
        <v>2006</v>
      </c>
      <c r="D7" s="1013" t="s">
        <v>14</v>
      </c>
      <c r="E7" s="255">
        <v>954</v>
      </c>
      <c r="F7" s="224">
        <v>960</v>
      </c>
      <c r="G7" s="423">
        <v>953</v>
      </c>
      <c r="H7" s="392">
        <v>77</v>
      </c>
      <c r="I7" s="128">
        <v>2</v>
      </c>
      <c r="J7" s="571">
        <f>FLOOR(L7,10)</f>
        <v>960</v>
      </c>
      <c r="K7" s="129"/>
      <c r="L7" s="572">
        <f>MAX(E7:G7)</f>
        <v>960</v>
      </c>
      <c r="M7" s="1070">
        <f>SUM(E7:G7)-L7-N7</f>
        <v>954</v>
      </c>
      <c r="N7" s="572">
        <f>MIN(E7:G7)</f>
        <v>953</v>
      </c>
      <c r="P7" t="s">
        <v>128</v>
      </c>
    </row>
    <row r="8" spans="1:16">
      <c r="A8" s="1014" t="s">
        <v>120</v>
      </c>
      <c r="B8" s="1027" t="s">
        <v>121</v>
      </c>
      <c r="C8" s="1040">
        <v>2009</v>
      </c>
      <c r="D8" s="1013" t="s">
        <v>74</v>
      </c>
      <c r="E8" s="255">
        <v>876</v>
      </c>
      <c r="F8" s="224">
        <v>922</v>
      </c>
      <c r="G8" s="423">
        <v>960</v>
      </c>
      <c r="H8" s="392">
        <v>77</v>
      </c>
      <c r="I8" s="636">
        <v>3</v>
      </c>
      <c r="J8" s="571">
        <f>FLOOR(L8,10)</f>
        <v>960</v>
      </c>
      <c r="K8" s="129"/>
      <c r="L8" s="572">
        <f>MAX(E8:G8)</f>
        <v>960</v>
      </c>
      <c r="M8" s="572">
        <f>SUM(E8:G8)-L8-N8</f>
        <v>922</v>
      </c>
      <c r="N8" s="572">
        <f>MIN(E8:G8)</f>
        <v>876</v>
      </c>
    </row>
    <row r="9" spans="1:16">
      <c r="A9" s="1014" t="s">
        <v>110</v>
      </c>
      <c r="B9" s="1012" t="s">
        <v>111</v>
      </c>
      <c r="C9" s="1040">
        <v>2008</v>
      </c>
      <c r="D9" s="1052" t="s">
        <v>32</v>
      </c>
      <c r="E9" s="255">
        <v>940</v>
      </c>
      <c r="F9" s="224">
        <v>956</v>
      </c>
      <c r="G9" s="423">
        <v>935</v>
      </c>
      <c r="H9" s="392">
        <v>75</v>
      </c>
      <c r="I9" s="128"/>
      <c r="J9" s="571">
        <f>FLOOR(L9,10)</f>
        <v>950</v>
      </c>
      <c r="K9" s="129"/>
      <c r="L9" s="572">
        <f>MAX(E9:G9)</f>
        <v>956</v>
      </c>
      <c r="M9" s="572">
        <f>SUM(E9:G9)-L9-N9</f>
        <v>940</v>
      </c>
      <c r="N9" s="572">
        <f>MIN(E9:G9)</f>
        <v>935</v>
      </c>
    </row>
    <row r="10" spans="1:16">
      <c r="A10" s="1088" t="s">
        <v>81</v>
      </c>
      <c r="B10" s="1030" t="s">
        <v>19</v>
      </c>
      <c r="C10" s="1041">
        <v>2008</v>
      </c>
      <c r="D10" s="1018" t="s">
        <v>14</v>
      </c>
      <c r="E10" s="358">
        <v>902</v>
      </c>
      <c r="F10" s="219">
        <v>932</v>
      </c>
      <c r="G10" s="842">
        <v>951</v>
      </c>
      <c r="H10" s="394">
        <v>75</v>
      </c>
      <c r="I10" s="636"/>
      <c r="J10" s="571">
        <f>FLOOR(L10,10)</f>
        <v>950</v>
      </c>
      <c r="K10" s="129"/>
      <c r="L10" s="572">
        <f>MAX(E10:G10)</f>
        <v>951</v>
      </c>
      <c r="M10" s="572">
        <f>SUM(E10:G10)-L10-N10</f>
        <v>932</v>
      </c>
      <c r="N10" s="572">
        <f>MIN(E10:G10)</f>
        <v>902</v>
      </c>
    </row>
    <row r="11" spans="1:16">
      <c r="A11" s="1064" t="s">
        <v>77</v>
      </c>
      <c r="B11" s="1046" t="s">
        <v>38</v>
      </c>
      <c r="C11" s="1049">
        <v>2007</v>
      </c>
      <c r="D11" s="1026" t="s">
        <v>22</v>
      </c>
      <c r="E11" s="255">
        <v>910</v>
      </c>
      <c r="F11" s="224">
        <v>936</v>
      </c>
      <c r="G11" s="423">
        <v>946</v>
      </c>
      <c r="H11" s="391">
        <v>73</v>
      </c>
      <c r="I11" s="636"/>
      <c r="J11" s="571">
        <f t="shared" si="0"/>
        <v>940</v>
      </c>
      <c r="K11" s="129"/>
      <c r="L11" s="572">
        <f t="shared" si="1"/>
        <v>946</v>
      </c>
      <c r="M11" s="572">
        <f t="shared" si="2"/>
        <v>936</v>
      </c>
      <c r="N11" s="572">
        <f t="shared" si="3"/>
        <v>910</v>
      </c>
    </row>
    <row r="12" spans="1:16">
      <c r="A12" s="1053" t="s">
        <v>118</v>
      </c>
      <c r="B12" s="1055" t="s">
        <v>119</v>
      </c>
      <c r="C12" s="83">
        <v>2008</v>
      </c>
      <c r="D12" s="1056" t="s">
        <v>27</v>
      </c>
      <c r="E12" s="255">
        <v>928</v>
      </c>
      <c r="F12" s="224">
        <v>927</v>
      </c>
      <c r="G12" s="423">
        <v>940</v>
      </c>
      <c r="H12" s="392">
        <v>73</v>
      </c>
      <c r="I12" s="128"/>
      <c r="J12" s="571">
        <f t="shared" si="0"/>
        <v>940</v>
      </c>
      <c r="K12" s="129"/>
      <c r="L12" s="572">
        <f t="shared" si="1"/>
        <v>940</v>
      </c>
      <c r="M12" s="572">
        <f t="shared" si="2"/>
        <v>928</v>
      </c>
      <c r="N12" s="572">
        <f t="shared" si="3"/>
        <v>927</v>
      </c>
    </row>
    <row r="13" spans="1:16">
      <c r="A13" s="454" t="s">
        <v>107</v>
      </c>
      <c r="B13" s="1012" t="s">
        <v>16</v>
      </c>
      <c r="C13" s="1042">
        <v>2009</v>
      </c>
      <c r="D13" s="1043" t="s">
        <v>56</v>
      </c>
      <c r="E13" s="255">
        <v>904</v>
      </c>
      <c r="F13" s="224">
        <v>930</v>
      </c>
      <c r="G13" s="423"/>
      <c r="H13" s="392">
        <v>71</v>
      </c>
      <c r="I13" s="636"/>
      <c r="J13" s="571">
        <f t="shared" si="0"/>
        <v>930</v>
      </c>
      <c r="K13" s="129"/>
      <c r="L13" s="572">
        <f t="shared" si="1"/>
        <v>930</v>
      </c>
      <c r="M13" s="572">
        <f t="shared" si="2"/>
        <v>0</v>
      </c>
      <c r="N13" s="572">
        <f t="shared" si="3"/>
        <v>904</v>
      </c>
    </row>
    <row r="14" spans="1:16">
      <c r="A14" s="1088" t="s">
        <v>72</v>
      </c>
      <c r="B14" s="1088" t="s">
        <v>73</v>
      </c>
      <c r="C14" s="1089">
        <v>2009</v>
      </c>
      <c r="D14" s="1090" t="s">
        <v>74</v>
      </c>
      <c r="E14" s="358">
        <v>857</v>
      </c>
      <c r="F14" s="219">
        <v>924</v>
      </c>
      <c r="G14" s="842">
        <v>929</v>
      </c>
      <c r="H14" s="394">
        <v>69</v>
      </c>
      <c r="I14" s="636"/>
      <c r="J14" s="571">
        <f t="shared" si="0"/>
        <v>920</v>
      </c>
      <c r="K14" s="129"/>
      <c r="L14" s="572">
        <f t="shared" si="1"/>
        <v>929</v>
      </c>
      <c r="M14" s="572">
        <f t="shared" si="2"/>
        <v>924</v>
      </c>
      <c r="N14" s="572">
        <f t="shared" si="3"/>
        <v>857</v>
      </c>
    </row>
    <row r="15" spans="1:16">
      <c r="A15" s="994" t="s">
        <v>113</v>
      </c>
      <c r="B15" s="994" t="s">
        <v>114</v>
      </c>
      <c r="C15" s="1042">
        <v>2008</v>
      </c>
      <c r="D15" s="996" t="s">
        <v>48</v>
      </c>
      <c r="E15" s="255">
        <v>900</v>
      </c>
      <c r="F15" s="224">
        <v>912</v>
      </c>
      <c r="G15" s="423">
        <v>900</v>
      </c>
      <c r="H15" s="392">
        <v>67</v>
      </c>
      <c r="I15" s="128"/>
      <c r="J15" s="571">
        <f t="shared" si="0"/>
        <v>910</v>
      </c>
      <c r="K15" s="129"/>
      <c r="L15" s="572">
        <f t="shared" si="1"/>
        <v>912</v>
      </c>
      <c r="M15" s="572">
        <f t="shared" si="2"/>
        <v>900</v>
      </c>
      <c r="N15" s="572">
        <f t="shared" si="3"/>
        <v>900</v>
      </c>
    </row>
    <row r="16" spans="1:16">
      <c r="A16" s="980" t="s">
        <v>102</v>
      </c>
      <c r="B16" s="980" t="s">
        <v>103</v>
      </c>
      <c r="C16" s="983">
        <v>2008</v>
      </c>
      <c r="D16" s="985" t="s">
        <v>27</v>
      </c>
      <c r="E16" s="255"/>
      <c r="F16" s="224">
        <v>902</v>
      </c>
      <c r="G16" s="423">
        <v>907</v>
      </c>
      <c r="H16" s="392">
        <v>65</v>
      </c>
      <c r="I16" s="128"/>
      <c r="J16" s="571">
        <f t="shared" ref="J16:J25" si="4">FLOOR(L16,10)</f>
        <v>900</v>
      </c>
      <c r="K16" s="129"/>
      <c r="L16" s="572">
        <f t="shared" ref="L16:L25" si="5">MAX(E16:G16)</f>
        <v>907</v>
      </c>
      <c r="M16" s="572">
        <f t="shared" ref="M16:M25" si="6">SUM(E16:G16)-L16-N16</f>
        <v>0</v>
      </c>
      <c r="N16" s="572">
        <f t="shared" ref="N16:N25" si="7">MIN(E16:G16)</f>
        <v>902</v>
      </c>
    </row>
    <row r="17" spans="1:14">
      <c r="A17" s="994" t="s">
        <v>57</v>
      </c>
      <c r="B17" s="994" t="s">
        <v>34</v>
      </c>
      <c r="C17" s="995">
        <v>2007</v>
      </c>
      <c r="D17" s="1102" t="s">
        <v>58</v>
      </c>
      <c r="E17" s="255">
        <v>898</v>
      </c>
      <c r="F17" s="224"/>
      <c r="G17" s="423">
        <v>907</v>
      </c>
      <c r="H17" s="392">
        <v>65</v>
      </c>
      <c r="I17" s="123"/>
      <c r="J17" s="571">
        <f t="shared" si="4"/>
        <v>900</v>
      </c>
      <c r="K17" s="129"/>
      <c r="L17" s="572">
        <f t="shared" si="5"/>
        <v>907</v>
      </c>
      <c r="M17" s="572">
        <f t="shared" si="6"/>
        <v>0</v>
      </c>
      <c r="N17" s="572">
        <f t="shared" si="7"/>
        <v>898</v>
      </c>
    </row>
    <row r="18" spans="1:14">
      <c r="A18" s="1029" t="s">
        <v>75</v>
      </c>
      <c r="B18" s="1030" t="s">
        <v>46</v>
      </c>
      <c r="C18" s="1032">
        <v>2008</v>
      </c>
      <c r="D18" s="1034" t="s">
        <v>76</v>
      </c>
      <c r="E18" s="358">
        <v>885</v>
      </c>
      <c r="F18" s="219">
        <v>903</v>
      </c>
      <c r="G18" s="842">
        <v>905</v>
      </c>
      <c r="H18" s="394">
        <v>65</v>
      </c>
      <c r="I18" s="128"/>
      <c r="J18" s="571">
        <f t="shared" si="4"/>
        <v>900</v>
      </c>
      <c r="K18" s="129"/>
      <c r="L18" s="572">
        <f t="shared" si="5"/>
        <v>905</v>
      </c>
      <c r="M18" s="572">
        <f t="shared" si="6"/>
        <v>903</v>
      </c>
      <c r="N18" s="572">
        <f t="shared" si="7"/>
        <v>885</v>
      </c>
    </row>
    <row r="19" spans="1:14">
      <c r="A19" s="1014" t="s">
        <v>95</v>
      </c>
      <c r="B19" s="1012" t="s">
        <v>96</v>
      </c>
      <c r="C19" s="1017">
        <v>2009</v>
      </c>
      <c r="D19" s="1013" t="s">
        <v>85</v>
      </c>
      <c r="E19" s="255"/>
      <c r="F19" s="224">
        <v>904</v>
      </c>
      <c r="G19" s="423">
        <v>897</v>
      </c>
      <c r="H19" s="392">
        <v>65</v>
      </c>
      <c r="I19" s="128"/>
      <c r="J19" s="571">
        <f t="shared" si="4"/>
        <v>900</v>
      </c>
      <c r="K19" s="129"/>
      <c r="L19" s="572">
        <f t="shared" si="5"/>
        <v>904</v>
      </c>
      <c r="M19" s="572">
        <f t="shared" si="6"/>
        <v>0</v>
      </c>
      <c r="N19" s="572">
        <f t="shared" si="7"/>
        <v>897</v>
      </c>
    </row>
    <row r="20" spans="1:14">
      <c r="A20" s="1014" t="s">
        <v>18</v>
      </c>
      <c r="B20" s="1012" t="s">
        <v>19</v>
      </c>
      <c r="C20" s="1015">
        <v>2007</v>
      </c>
      <c r="D20" s="1013" t="s">
        <v>17</v>
      </c>
      <c r="E20" s="255">
        <v>872</v>
      </c>
      <c r="F20" s="224">
        <v>892</v>
      </c>
      <c r="G20" s="423">
        <v>901</v>
      </c>
      <c r="H20" s="392">
        <v>65</v>
      </c>
      <c r="I20" s="125"/>
      <c r="J20" s="571">
        <f t="shared" si="4"/>
        <v>900</v>
      </c>
      <c r="K20" s="129"/>
      <c r="L20" s="572">
        <f t="shared" si="5"/>
        <v>901</v>
      </c>
      <c r="M20" s="572">
        <f t="shared" si="6"/>
        <v>892</v>
      </c>
      <c r="N20" s="572">
        <f t="shared" si="7"/>
        <v>872</v>
      </c>
    </row>
    <row r="21" spans="1:14">
      <c r="A21" s="1014" t="s">
        <v>68</v>
      </c>
      <c r="B21" s="1012" t="s">
        <v>65</v>
      </c>
      <c r="C21" s="1015">
        <v>2007</v>
      </c>
      <c r="D21" s="1023" t="s">
        <v>24</v>
      </c>
      <c r="E21" s="255">
        <v>830</v>
      </c>
      <c r="F21" s="224">
        <v>898</v>
      </c>
      <c r="G21" s="423"/>
      <c r="H21" s="392">
        <v>63</v>
      </c>
      <c r="I21" s="636"/>
      <c r="J21" s="571">
        <f t="shared" si="4"/>
        <v>890</v>
      </c>
      <c r="K21" s="129"/>
      <c r="L21" s="572">
        <f t="shared" si="5"/>
        <v>898</v>
      </c>
      <c r="M21" s="572">
        <f t="shared" si="6"/>
        <v>0</v>
      </c>
      <c r="N21" s="572">
        <f t="shared" si="7"/>
        <v>830</v>
      </c>
    </row>
    <row r="22" spans="1:14">
      <c r="A22" s="1038" t="s">
        <v>62</v>
      </c>
      <c r="B22" s="1039" t="s">
        <v>63</v>
      </c>
      <c r="C22" s="1066">
        <v>2007</v>
      </c>
      <c r="D22" s="1026" t="s">
        <v>22</v>
      </c>
      <c r="E22" s="1099">
        <v>893</v>
      </c>
      <c r="F22" s="1100">
        <v>891</v>
      </c>
      <c r="G22" s="1103">
        <v>894</v>
      </c>
      <c r="H22" s="1101">
        <v>63</v>
      </c>
      <c r="I22" s="128"/>
      <c r="J22" s="571">
        <f t="shared" si="4"/>
        <v>890</v>
      </c>
      <c r="K22" s="129"/>
      <c r="L22" s="572">
        <f t="shared" si="5"/>
        <v>894</v>
      </c>
      <c r="M22" s="572">
        <f t="shared" si="6"/>
        <v>893</v>
      </c>
      <c r="N22" s="572">
        <f t="shared" si="7"/>
        <v>891</v>
      </c>
    </row>
    <row r="23" spans="1:14">
      <c r="A23" s="454" t="s">
        <v>100</v>
      </c>
      <c r="B23" s="1012" t="s">
        <v>67</v>
      </c>
      <c r="C23" s="1017">
        <v>2007</v>
      </c>
      <c r="D23" s="1026" t="s">
        <v>56</v>
      </c>
      <c r="E23" s="255">
        <v>777</v>
      </c>
      <c r="F23" s="224">
        <v>799</v>
      </c>
      <c r="G23" s="423">
        <v>890</v>
      </c>
      <c r="H23" s="392">
        <v>63</v>
      </c>
      <c r="I23" s="125"/>
      <c r="J23" s="571">
        <f t="shared" si="4"/>
        <v>890</v>
      </c>
      <c r="K23" s="129"/>
      <c r="L23" s="572">
        <f t="shared" si="5"/>
        <v>890</v>
      </c>
      <c r="M23" s="572">
        <f t="shared" si="6"/>
        <v>799</v>
      </c>
      <c r="N23" s="572">
        <f t="shared" si="7"/>
        <v>777</v>
      </c>
    </row>
    <row r="24" spans="1:14">
      <c r="A24" s="1014" t="s">
        <v>91</v>
      </c>
      <c r="B24" s="1012" t="s">
        <v>26</v>
      </c>
      <c r="C24" s="1015">
        <v>2007</v>
      </c>
      <c r="D24" s="1018" t="s">
        <v>29</v>
      </c>
      <c r="E24" s="255">
        <v>743</v>
      </c>
      <c r="F24" s="224">
        <v>877</v>
      </c>
      <c r="G24" s="591">
        <v>890</v>
      </c>
      <c r="H24" s="392">
        <v>63</v>
      </c>
      <c r="I24" s="636"/>
      <c r="J24" s="571">
        <f t="shared" si="4"/>
        <v>890</v>
      </c>
      <c r="K24" s="129"/>
      <c r="L24" s="572">
        <f t="shared" si="5"/>
        <v>890</v>
      </c>
      <c r="M24" s="572">
        <f t="shared" si="6"/>
        <v>877</v>
      </c>
      <c r="N24" s="572">
        <f t="shared" si="7"/>
        <v>743</v>
      </c>
    </row>
    <row r="25" spans="1:14">
      <c r="A25" s="454" t="s">
        <v>53</v>
      </c>
      <c r="B25" s="1012" t="s">
        <v>21</v>
      </c>
      <c r="C25" s="1015">
        <v>2006</v>
      </c>
      <c r="D25" s="1023" t="s">
        <v>35</v>
      </c>
      <c r="E25" s="255">
        <v>878</v>
      </c>
      <c r="F25" s="352">
        <v>882</v>
      </c>
      <c r="G25" s="432">
        <v>890</v>
      </c>
      <c r="H25" s="392">
        <v>63</v>
      </c>
      <c r="I25" s="128"/>
      <c r="J25" s="571">
        <f t="shared" si="4"/>
        <v>890</v>
      </c>
      <c r="K25" s="129"/>
      <c r="L25" s="572">
        <f t="shared" si="5"/>
        <v>890</v>
      </c>
      <c r="M25" s="572">
        <f t="shared" si="6"/>
        <v>882</v>
      </c>
      <c r="N25" s="572">
        <f t="shared" si="7"/>
        <v>878</v>
      </c>
    </row>
    <row r="26" spans="1:14">
      <c r="A26" s="1029" t="s">
        <v>92</v>
      </c>
      <c r="B26" s="1010" t="s">
        <v>46</v>
      </c>
      <c r="C26" s="1041">
        <v>2007</v>
      </c>
      <c r="D26" s="1018" t="s">
        <v>80</v>
      </c>
      <c r="E26" s="358">
        <v>814</v>
      </c>
      <c r="F26" s="212">
        <v>856</v>
      </c>
      <c r="G26" s="594">
        <v>884</v>
      </c>
      <c r="H26" s="396">
        <v>61</v>
      </c>
      <c r="I26" s="125"/>
      <c r="J26" s="571">
        <f t="shared" si="0"/>
        <v>880</v>
      </c>
      <c r="K26" s="129"/>
      <c r="L26" s="572">
        <f t="shared" si="1"/>
        <v>884</v>
      </c>
      <c r="M26" s="572">
        <f t="shared" si="2"/>
        <v>856</v>
      </c>
      <c r="N26" s="572">
        <f t="shared" si="3"/>
        <v>814</v>
      </c>
    </row>
    <row r="27" spans="1:14">
      <c r="A27" s="1005" t="s">
        <v>43</v>
      </c>
      <c r="B27" s="1065" t="s">
        <v>44</v>
      </c>
      <c r="C27" s="1068">
        <v>2007</v>
      </c>
      <c r="D27" s="1069" t="s">
        <v>22</v>
      </c>
      <c r="E27" s="255">
        <v>834</v>
      </c>
      <c r="F27" s="352">
        <v>876</v>
      </c>
      <c r="G27" s="427">
        <v>878</v>
      </c>
      <c r="H27" s="392">
        <v>59</v>
      </c>
      <c r="I27" s="636"/>
      <c r="J27" s="571">
        <f t="shared" si="0"/>
        <v>870</v>
      </c>
      <c r="K27" s="129"/>
      <c r="L27" s="572">
        <f t="shared" si="1"/>
        <v>878</v>
      </c>
      <c r="M27" s="572">
        <f t="shared" si="2"/>
        <v>876</v>
      </c>
      <c r="N27" s="572">
        <f t="shared" si="3"/>
        <v>834</v>
      </c>
    </row>
    <row r="28" spans="1:14">
      <c r="A28" s="1024" t="s">
        <v>112</v>
      </c>
      <c r="B28" s="1021" t="s">
        <v>79</v>
      </c>
      <c r="C28" s="1022">
        <v>2007</v>
      </c>
      <c r="D28" s="1034" t="s">
        <v>14</v>
      </c>
      <c r="E28" s="255">
        <v>854</v>
      </c>
      <c r="F28" s="352">
        <v>852</v>
      </c>
      <c r="G28" s="427">
        <v>872</v>
      </c>
      <c r="H28" s="396">
        <v>59</v>
      </c>
      <c r="I28" s="128"/>
      <c r="J28" s="571">
        <f t="shared" si="0"/>
        <v>870</v>
      </c>
      <c r="K28" s="129"/>
      <c r="L28" s="572">
        <f t="shared" si="1"/>
        <v>872</v>
      </c>
      <c r="M28" s="572">
        <f t="shared" si="2"/>
        <v>854</v>
      </c>
      <c r="N28" s="572">
        <f t="shared" si="3"/>
        <v>852</v>
      </c>
    </row>
    <row r="29" spans="1:14">
      <c r="A29" s="831" t="s">
        <v>71</v>
      </c>
      <c r="B29" s="965" t="s">
        <v>34</v>
      </c>
      <c r="C29" s="60">
        <v>2008</v>
      </c>
      <c r="D29" s="154" t="s">
        <v>27</v>
      </c>
      <c r="E29" s="255">
        <v>865</v>
      </c>
      <c r="F29" s="352">
        <v>835</v>
      </c>
      <c r="G29" s="427">
        <v>872</v>
      </c>
      <c r="H29" s="392">
        <v>59</v>
      </c>
      <c r="I29" s="123"/>
      <c r="J29" s="571">
        <f t="shared" si="0"/>
        <v>870</v>
      </c>
      <c r="K29" s="129"/>
      <c r="L29" s="572">
        <f t="shared" si="1"/>
        <v>872</v>
      </c>
      <c r="M29" s="572">
        <f t="shared" si="2"/>
        <v>865</v>
      </c>
      <c r="N29" s="572">
        <f t="shared" si="3"/>
        <v>835</v>
      </c>
    </row>
    <row r="30" spans="1:14">
      <c r="A30" s="825" t="s">
        <v>97</v>
      </c>
      <c r="B30" s="1030" t="s">
        <v>46</v>
      </c>
      <c r="C30" s="1011">
        <v>2008</v>
      </c>
      <c r="D30" s="481" t="s">
        <v>48</v>
      </c>
      <c r="E30" s="358">
        <v>845</v>
      </c>
      <c r="F30" s="212">
        <v>871</v>
      </c>
      <c r="G30" s="1104">
        <v>822</v>
      </c>
      <c r="H30" s="394">
        <v>59</v>
      </c>
      <c r="I30" s="128"/>
      <c r="J30" s="571">
        <f t="shared" si="0"/>
        <v>870</v>
      </c>
      <c r="K30" s="129"/>
      <c r="L30" s="572">
        <f t="shared" si="1"/>
        <v>871</v>
      </c>
      <c r="M30" s="572">
        <f t="shared" si="2"/>
        <v>845</v>
      </c>
      <c r="N30" s="572">
        <f t="shared" si="3"/>
        <v>822</v>
      </c>
    </row>
    <row r="31" spans="1:14">
      <c r="A31" s="1014" t="s">
        <v>41</v>
      </c>
      <c r="B31" s="1012" t="s">
        <v>42</v>
      </c>
      <c r="C31" s="1015">
        <v>2006</v>
      </c>
      <c r="D31" s="1023" t="s">
        <v>29</v>
      </c>
      <c r="E31" s="255">
        <v>868</v>
      </c>
      <c r="F31" s="352">
        <v>867</v>
      </c>
      <c r="G31" s="430"/>
      <c r="H31" s="392">
        <v>57</v>
      </c>
      <c r="I31" s="128"/>
      <c r="J31" s="571">
        <f t="shared" si="0"/>
        <v>860</v>
      </c>
      <c r="K31" s="129"/>
      <c r="L31" s="572">
        <f t="shared" si="1"/>
        <v>868</v>
      </c>
      <c r="M31" s="572">
        <f t="shared" si="2"/>
        <v>0</v>
      </c>
      <c r="N31" s="572">
        <f t="shared" si="3"/>
        <v>867</v>
      </c>
    </row>
    <row r="32" spans="1:14">
      <c r="A32" s="1029" t="s">
        <v>15</v>
      </c>
      <c r="B32" s="1030" t="s">
        <v>16</v>
      </c>
      <c r="C32" s="1032">
        <v>2006</v>
      </c>
      <c r="D32" s="1023" t="s">
        <v>17</v>
      </c>
      <c r="E32" s="255">
        <v>856</v>
      </c>
      <c r="F32" s="352">
        <v>866</v>
      </c>
      <c r="G32" s="430">
        <v>866</v>
      </c>
      <c r="H32" s="396">
        <v>57</v>
      </c>
      <c r="I32" s="636"/>
      <c r="J32" s="571">
        <f t="shared" si="0"/>
        <v>860</v>
      </c>
      <c r="K32" s="129"/>
      <c r="L32" s="572">
        <f t="shared" si="1"/>
        <v>866</v>
      </c>
      <c r="M32" s="572">
        <f t="shared" si="2"/>
        <v>866</v>
      </c>
      <c r="N32" s="572">
        <f t="shared" si="3"/>
        <v>856</v>
      </c>
    </row>
    <row r="33" spans="1:14">
      <c r="A33" s="1014" t="s">
        <v>106</v>
      </c>
      <c r="B33" s="1012" t="s">
        <v>19</v>
      </c>
      <c r="C33" s="1015">
        <v>2008</v>
      </c>
      <c r="D33" s="1023" t="s">
        <v>39</v>
      </c>
      <c r="E33" s="255"/>
      <c r="F33" s="352">
        <v>824</v>
      </c>
      <c r="G33" s="427">
        <v>861</v>
      </c>
      <c r="H33" s="392">
        <v>57</v>
      </c>
      <c r="I33" s="128"/>
      <c r="J33" s="571">
        <f t="shared" si="0"/>
        <v>860</v>
      </c>
      <c r="K33" s="129"/>
      <c r="L33" s="572">
        <f t="shared" si="1"/>
        <v>861</v>
      </c>
      <c r="M33" s="572">
        <f t="shared" si="2"/>
        <v>0</v>
      </c>
      <c r="N33" s="572">
        <f t="shared" si="3"/>
        <v>824</v>
      </c>
    </row>
    <row r="34" spans="1:14">
      <c r="A34" s="825" t="s">
        <v>36</v>
      </c>
      <c r="B34" s="1025" t="s">
        <v>26</v>
      </c>
      <c r="C34" s="461">
        <v>2007</v>
      </c>
      <c r="D34" s="494" t="s">
        <v>17</v>
      </c>
      <c r="E34" s="358">
        <v>827</v>
      </c>
      <c r="F34" s="212">
        <v>844</v>
      </c>
      <c r="G34" s="1104">
        <v>858</v>
      </c>
      <c r="H34" s="396">
        <v>55</v>
      </c>
      <c r="I34" s="128"/>
      <c r="J34" s="571">
        <f t="shared" ref="J34:J41" si="8">FLOOR(L34,10)</f>
        <v>850</v>
      </c>
      <c r="K34" s="129"/>
      <c r="L34" s="572">
        <f t="shared" ref="L34:L41" si="9">MAX(E34:G34)</f>
        <v>858</v>
      </c>
      <c r="M34" s="572">
        <f t="shared" ref="M34:M41" si="10">SUM(E34:G34)-L34-N34</f>
        <v>844</v>
      </c>
      <c r="N34" s="572">
        <f t="shared" ref="N34:N41" si="11">MIN(E34:G34)</f>
        <v>827</v>
      </c>
    </row>
    <row r="35" spans="1:14">
      <c r="A35" s="1014" t="s">
        <v>54</v>
      </c>
      <c r="B35" s="1027" t="s">
        <v>55</v>
      </c>
      <c r="C35" s="1028">
        <v>2006</v>
      </c>
      <c r="D35" s="1026" t="s">
        <v>56</v>
      </c>
      <c r="E35" s="255">
        <v>853</v>
      </c>
      <c r="F35" s="352"/>
      <c r="G35" s="430">
        <v>824</v>
      </c>
      <c r="H35" s="399">
        <v>55</v>
      </c>
      <c r="I35" s="636"/>
      <c r="J35" s="571">
        <f t="shared" si="8"/>
        <v>850</v>
      </c>
      <c r="K35" s="129"/>
      <c r="L35" s="572">
        <f t="shared" si="9"/>
        <v>853</v>
      </c>
      <c r="M35" s="572">
        <f t="shared" si="10"/>
        <v>0</v>
      </c>
      <c r="N35" s="572">
        <f t="shared" si="11"/>
        <v>824</v>
      </c>
    </row>
    <row r="36" spans="1:14">
      <c r="A36" s="454" t="s">
        <v>59</v>
      </c>
      <c r="B36" s="1027" t="s">
        <v>46</v>
      </c>
      <c r="C36" s="1028">
        <v>2007</v>
      </c>
      <c r="D36" s="1018" t="s">
        <v>14</v>
      </c>
      <c r="E36" s="255">
        <v>833</v>
      </c>
      <c r="F36" s="352">
        <v>830</v>
      </c>
      <c r="G36" s="430">
        <v>850</v>
      </c>
      <c r="H36" s="399">
        <v>55</v>
      </c>
      <c r="I36" s="128"/>
      <c r="J36" s="571">
        <f t="shared" si="8"/>
        <v>850</v>
      </c>
      <c r="K36" s="129"/>
      <c r="L36" s="572">
        <f t="shared" si="9"/>
        <v>850</v>
      </c>
      <c r="M36" s="572">
        <f t="shared" si="10"/>
        <v>833</v>
      </c>
      <c r="N36" s="572">
        <f t="shared" si="11"/>
        <v>830</v>
      </c>
    </row>
    <row r="37" spans="1:14">
      <c r="A37" s="1063" t="s">
        <v>60</v>
      </c>
      <c r="B37" s="1105" t="s">
        <v>61</v>
      </c>
      <c r="C37" s="1067">
        <v>2009</v>
      </c>
      <c r="D37" s="1043" t="s">
        <v>56</v>
      </c>
      <c r="E37" s="255">
        <v>844</v>
      </c>
      <c r="F37" s="352">
        <v>836</v>
      </c>
      <c r="G37" s="427">
        <v>849</v>
      </c>
      <c r="H37" s="392">
        <v>53</v>
      </c>
      <c r="I37" s="128"/>
      <c r="J37" s="571">
        <f t="shared" si="8"/>
        <v>840</v>
      </c>
      <c r="K37" s="129"/>
      <c r="L37" s="572">
        <f t="shared" si="9"/>
        <v>849</v>
      </c>
      <c r="M37" s="572">
        <f t="shared" si="10"/>
        <v>844</v>
      </c>
      <c r="N37" s="572">
        <f t="shared" si="11"/>
        <v>836</v>
      </c>
    </row>
    <row r="38" spans="1:14">
      <c r="A38" s="1029" t="s">
        <v>69</v>
      </c>
      <c r="B38" s="1030" t="s">
        <v>70</v>
      </c>
      <c r="C38" s="1032">
        <v>2007</v>
      </c>
      <c r="D38" s="1018" t="s">
        <v>24</v>
      </c>
      <c r="E38" s="358">
        <v>845</v>
      </c>
      <c r="F38" s="212">
        <v>825</v>
      </c>
      <c r="G38" s="438">
        <v>847</v>
      </c>
      <c r="H38" s="394">
        <v>53</v>
      </c>
      <c r="I38" s="779"/>
      <c r="J38" s="571">
        <f t="shared" si="8"/>
        <v>840</v>
      </c>
      <c r="K38" s="129"/>
      <c r="L38" s="572">
        <f t="shared" si="9"/>
        <v>847</v>
      </c>
      <c r="M38" s="572">
        <f t="shared" si="10"/>
        <v>845</v>
      </c>
      <c r="N38" s="572">
        <f t="shared" si="11"/>
        <v>825</v>
      </c>
    </row>
    <row r="39" spans="1:14">
      <c r="A39" s="1014" t="s">
        <v>89</v>
      </c>
      <c r="B39" s="1012" t="s">
        <v>21</v>
      </c>
      <c r="C39" s="1015">
        <v>2007</v>
      </c>
      <c r="D39" s="1023" t="s">
        <v>58</v>
      </c>
      <c r="E39" s="358"/>
      <c r="F39" s="212">
        <v>842</v>
      </c>
      <c r="G39" s="438">
        <v>838</v>
      </c>
      <c r="H39" s="394">
        <v>53</v>
      </c>
      <c r="I39" s="636"/>
      <c r="J39" s="571">
        <f t="shared" si="8"/>
        <v>840</v>
      </c>
      <c r="K39" s="129"/>
      <c r="L39" s="572">
        <f t="shared" si="9"/>
        <v>842</v>
      </c>
      <c r="M39" s="572">
        <f t="shared" si="10"/>
        <v>0</v>
      </c>
      <c r="N39" s="572">
        <f t="shared" si="11"/>
        <v>838</v>
      </c>
    </row>
    <row r="40" spans="1:14">
      <c r="A40" s="981" t="s">
        <v>115</v>
      </c>
      <c r="B40" s="959" t="s">
        <v>79</v>
      </c>
      <c r="C40" s="1031">
        <v>2008</v>
      </c>
      <c r="D40" s="1044" t="s">
        <v>74</v>
      </c>
      <c r="E40" s="255"/>
      <c r="F40" s="352">
        <v>817</v>
      </c>
      <c r="G40" s="427">
        <v>840</v>
      </c>
      <c r="H40" s="396">
        <v>53</v>
      </c>
      <c r="I40" s="128"/>
      <c r="J40" s="571">
        <f t="shared" si="8"/>
        <v>840</v>
      </c>
      <c r="K40" s="129"/>
      <c r="L40" s="572">
        <f t="shared" si="9"/>
        <v>840</v>
      </c>
      <c r="M40" s="572">
        <f t="shared" si="10"/>
        <v>0</v>
      </c>
      <c r="N40" s="572">
        <f t="shared" si="11"/>
        <v>817</v>
      </c>
    </row>
    <row r="41" spans="1:14">
      <c r="A41" s="454" t="s">
        <v>78</v>
      </c>
      <c r="B41" s="1012" t="s">
        <v>79</v>
      </c>
      <c r="C41" s="1017">
        <v>2009</v>
      </c>
      <c r="D41" s="479" t="s">
        <v>80</v>
      </c>
      <c r="E41" s="255"/>
      <c r="F41" s="352">
        <v>810</v>
      </c>
      <c r="G41" s="427">
        <v>840</v>
      </c>
      <c r="H41" s="392">
        <v>53</v>
      </c>
      <c r="I41" s="636"/>
      <c r="J41" s="571">
        <f t="shared" si="8"/>
        <v>840</v>
      </c>
      <c r="K41" s="129"/>
      <c r="L41" s="572">
        <f t="shared" si="9"/>
        <v>840</v>
      </c>
      <c r="M41" s="572">
        <f t="shared" si="10"/>
        <v>0</v>
      </c>
      <c r="N41" s="572">
        <f t="shared" si="11"/>
        <v>810</v>
      </c>
    </row>
    <row r="42" spans="1:14">
      <c r="A42" s="1029" t="s">
        <v>101</v>
      </c>
      <c r="B42" s="1030" t="s">
        <v>31</v>
      </c>
      <c r="C42" s="1032">
        <v>2007</v>
      </c>
      <c r="D42" s="1018" t="s">
        <v>76</v>
      </c>
      <c r="E42" s="358">
        <v>830</v>
      </c>
      <c r="F42" s="212">
        <v>811</v>
      </c>
      <c r="G42" s="438">
        <v>829</v>
      </c>
      <c r="H42" s="394">
        <v>51</v>
      </c>
      <c r="I42" s="128"/>
      <c r="J42" s="571">
        <f t="shared" ref="J42:J72" si="12">FLOOR(L42,10)</f>
        <v>830</v>
      </c>
      <c r="K42" s="129"/>
      <c r="L42" s="572">
        <f t="shared" ref="L42:L72" si="13">MAX(E42:G42)</f>
        <v>830</v>
      </c>
      <c r="M42" s="572">
        <f t="shared" ref="M42:M72" si="14">SUM(E42:G42)-L42-N42</f>
        <v>829</v>
      </c>
      <c r="N42" s="572">
        <f t="shared" ref="N42:N72" si="15">MIN(E42:G42)</f>
        <v>811</v>
      </c>
    </row>
    <row r="43" spans="1:14">
      <c r="A43" s="454" t="s">
        <v>28</v>
      </c>
      <c r="B43" s="1030" t="s">
        <v>16</v>
      </c>
      <c r="C43" s="464">
        <v>2006</v>
      </c>
      <c r="D43" s="494" t="s">
        <v>29</v>
      </c>
      <c r="E43" s="255">
        <v>794</v>
      </c>
      <c r="F43" s="352">
        <v>813</v>
      </c>
      <c r="G43" s="432">
        <v>835</v>
      </c>
      <c r="H43" s="396">
        <v>51</v>
      </c>
      <c r="I43" s="128"/>
      <c r="J43" s="571">
        <f t="shared" si="12"/>
        <v>830</v>
      </c>
      <c r="K43" s="129"/>
      <c r="L43" s="572">
        <f t="shared" si="13"/>
        <v>835</v>
      </c>
      <c r="M43" s="572">
        <f t="shared" si="14"/>
        <v>813</v>
      </c>
      <c r="N43" s="572">
        <f t="shared" si="15"/>
        <v>794</v>
      </c>
    </row>
    <row r="44" spans="1:14">
      <c r="A44" s="1014" t="s">
        <v>23</v>
      </c>
      <c r="B44" s="1030" t="s">
        <v>21</v>
      </c>
      <c r="C44" s="1032">
        <v>2008</v>
      </c>
      <c r="D44" s="1018" t="s">
        <v>24</v>
      </c>
      <c r="E44" s="255">
        <v>822</v>
      </c>
      <c r="F44" s="352">
        <v>833</v>
      </c>
      <c r="G44" s="427">
        <v>829</v>
      </c>
      <c r="H44" s="399">
        <v>51</v>
      </c>
      <c r="I44" s="636"/>
      <c r="J44" s="571">
        <f t="shared" si="12"/>
        <v>830</v>
      </c>
      <c r="K44" s="129"/>
      <c r="L44" s="572">
        <f t="shared" si="13"/>
        <v>833</v>
      </c>
      <c r="M44" s="572">
        <f t="shared" si="14"/>
        <v>829</v>
      </c>
      <c r="N44" s="572">
        <f t="shared" si="15"/>
        <v>822</v>
      </c>
    </row>
    <row r="45" spans="1:14">
      <c r="A45" s="454" t="s">
        <v>88</v>
      </c>
      <c r="B45" s="1012" t="s">
        <v>46</v>
      </c>
      <c r="C45" s="444">
        <v>2006</v>
      </c>
      <c r="D45" s="1023" t="s">
        <v>35</v>
      </c>
      <c r="E45" s="255">
        <v>832</v>
      </c>
      <c r="F45" s="352">
        <v>829</v>
      </c>
      <c r="G45" s="432"/>
      <c r="H45" s="392">
        <v>51</v>
      </c>
      <c r="I45" s="128"/>
      <c r="J45" s="571">
        <f t="shared" si="12"/>
        <v>830</v>
      </c>
      <c r="K45" s="129"/>
      <c r="L45" s="572">
        <f t="shared" si="13"/>
        <v>832</v>
      </c>
      <c r="M45" s="572">
        <f t="shared" si="14"/>
        <v>0</v>
      </c>
      <c r="N45" s="572">
        <f t="shared" si="15"/>
        <v>829</v>
      </c>
    </row>
    <row r="46" spans="1:14">
      <c r="A46" s="825" t="s">
        <v>30</v>
      </c>
      <c r="B46" s="1010" t="s">
        <v>40</v>
      </c>
      <c r="C46" s="1032">
        <v>2006</v>
      </c>
      <c r="D46" s="1037" t="s">
        <v>32</v>
      </c>
      <c r="E46" s="358">
        <v>831</v>
      </c>
      <c r="F46" s="212"/>
      <c r="G46" s="438">
        <v>816</v>
      </c>
      <c r="H46" s="396">
        <v>51</v>
      </c>
      <c r="I46" s="128"/>
      <c r="J46" s="571">
        <f t="shared" si="12"/>
        <v>830</v>
      </c>
      <c r="K46" s="129"/>
      <c r="L46" s="572">
        <f t="shared" si="13"/>
        <v>831</v>
      </c>
      <c r="M46" s="572">
        <f t="shared" si="14"/>
        <v>0</v>
      </c>
      <c r="N46" s="572">
        <f t="shared" si="15"/>
        <v>816</v>
      </c>
    </row>
    <row r="47" spans="1:14">
      <c r="A47" s="825" t="s">
        <v>64</v>
      </c>
      <c r="B47" s="1012" t="s">
        <v>65</v>
      </c>
      <c r="C47" s="464">
        <v>2006</v>
      </c>
      <c r="D47" s="1037" t="s">
        <v>32</v>
      </c>
      <c r="E47" s="255">
        <v>828</v>
      </c>
      <c r="F47" s="352">
        <v>783</v>
      </c>
      <c r="G47" s="427">
        <v>779</v>
      </c>
      <c r="H47" s="392">
        <v>49</v>
      </c>
      <c r="I47" s="780"/>
      <c r="J47" s="571">
        <f t="shared" ref="J47:J60" si="16">FLOOR(L47,10)</f>
        <v>820</v>
      </c>
      <c r="K47" s="129"/>
      <c r="L47" s="572">
        <f t="shared" ref="L47:L60" si="17">MAX(E47:G47)</f>
        <v>828</v>
      </c>
      <c r="M47" s="572">
        <f t="shared" ref="M47:M60" si="18">SUM(E47:G47)-L47-N47</f>
        <v>783</v>
      </c>
      <c r="N47" s="572">
        <f t="shared" ref="N47:N60" si="19">MIN(E47:G47)</f>
        <v>779</v>
      </c>
    </row>
    <row r="48" spans="1:14">
      <c r="A48" s="1014" t="s">
        <v>33</v>
      </c>
      <c r="B48" s="1021" t="s">
        <v>34</v>
      </c>
      <c r="C48" s="1031">
        <v>2006</v>
      </c>
      <c r="D48" s="1018" t="s">
        <v>35</v>
      </c>
      <c r="E48" s="255">
        <v>807</v>
      </c>
      <c r="F48" s="352">
        <v>827</v>
      </c>
      <c r="G48" s="432">
        <v>819</v>
      </c>
      <c r="H48" s="396">
        <v>49</v>
      </c>
      <c r="I48" s="780"/>
      <c r="J48" s="571">
        <f t="shared" si="16"/>
        <v>820</v>
      </c>
      <c r="K48" s="129"/>
      <c r="L48" s="572">
        <f t="shared" si="17"/>
        <v>827</v>
      </c>
      <c r="M48" s="572">
        <f t="shared" si="18"/>
        <v>819</v>
      </c>
      <c r="N48" s="572">
        <f t="shared" si="19"/>
        <v>807</v>
      </c>
    </row>
    <row r="49" spans="1:14">
      <c r="A49" s="1014" t="s">
        <v>108</v>
      </c>
      <c r="B49" s="1012" t="s">
        <v>109</v>
      </c>
      <c r="C49" s="1017">
        <v>2008</v>
      </c>
      <c r="D49" s="479" t="s">
        <v>80</v>
      </c>
      <c r="E49" s="255">
        <v>790</v>
      </c>
      <c r="F49" s="1106"/>
      <c r="G49" s="427">
        <v>825</v>
      </c>
      <c r="H49" s="392">
        <v>49</v>
      </c>
      <c r="I49" s="780"/>
      <c r="J49" s="571">
        <f t="shared" si="16"/>
        <v>820</v>
      </c>
      <c r="K49" s="129"/>
      <c r="L49" s="572">
        <f t="shared" si="17"/>
        <v>825</v>
      </c>
      <c r="M49" s="572">
        <f t="shared" si="18"/>
        <v>0</v>
      </c>
      <c r="N49" s="572">
        <f t="shared" si="19"/>
        <v>790</v>
      </c>
    </row>
    <row r="50" spans="1:14">
      <c r="A50" s="1038" t="s">
        <v>20</v>
      </c>
      <c r="B50" s="1039" t="s">
        <v>21</v>
      </c>
      <c r="C50" s="1066">
        <v>2009</v>
      </c>
      <c r="D50" s="1006" t="s">
        <v>22</v>
      </c>
      <c r="E50" s="358">
        <v>803</v>
      </c>
      <c r="F50" s="212">
        <v>824</v>
      </c>
      <c r="G50" s="438">
        <v>818</v>
      </c>
      <c r="H50" s="396">
        <v>49</v>
      </c>
      <c r="I50" s="780"/>
      <c r="J50" s="571">
        <f t="shared" si="16"/>
        <v>820</v>
      </c>
      <c r="K50" s="129"/>
      <c r="L50" s="572">
        <f t="shared" si="17"/>
        <v>824</v>
      </c>
      <c r="M50" s="572">
        <f t="shared" si="18"/>
        <v>818</v>
      </c>
      <c r="N50" s="572">
        <f t="shared" si="19"/>
        <v>803</v>
      </c>
    </row>
    <row r="51" spans="1:14">
      <c r="A51" s="1029" t="s">
        <v>90</v>
      </c>
      <c r="B51" s="1030" t="s">
        <v>79</v>
      </c>
      <c r="C51" s="1032">
        <v>2006</v>
      </c>
      <c r="D51" s="1023" t="s">
        <v>39</v>
      </c>
      <c r="E51" s="255">
        <v>818</v>
      </c>
      <c r="F51" s="352"/>
      <c r="G51" s="427">
        <v>795</v>
      </c>
      <c r="H51" s="392">
        <v>47</v>
      </c>
      <c r="I51" s="780"/>
      <c r="J51" s="571">
        <f t="shared" si="16"/>
        <v>810</v>
      </c>
      <c r="K51" s="129"/>
      <c r="L51" s="572">
        <f t="shared" si="17"/>
        <v>818</v>
      </c>
      <c r="M51" s="572">
        <f t="shared" si="18"/>
        <v>0</v>
      </c>
      <c r="N51" s="572">
        <f t="shared" si="19"/>
        <v>795</v>
      </c>
    </row>
    <row r="52" spans="1:14">
      <c r="A52" s="1014" t="s">
        <v>30</v>
      </c>
      <c r="B52" s="1012" t="s">
        <v>31</v>
      </c>
      <c r="C52" s="1015">
        <v>2006</v>
      </c>
      <c r="D52" s="1052" t="s">
        <v>32</v>
      </c>
      <c r="E52" s="255"/>
      <c r="F52" s="352">
        <v>766</v>
      </c>
      <c r="G52" s="427">
        <v>810</v>
      </c>
      <c r="H52" s="392">
        <v>47</v>
      </c>
      <c r="I52" s="780"/>
      <c r="J52" s="571">
        <f t="shared" si="16"/>
        <v>810</v>
      </c>
      <c r="K52" s="129"/>
      <c r="L52" s="572">
        <f t="shared" si="17"/>
        <v>810</v>
      </c>
      <c r="M52" s="572">
        <f t="shared" si="18"/>
        <v>0</v>
      </c>
      <c r="N52" s="572">
        <f t="shared" si="19"/>
        <v>766</v>
      </c>
    </row>
    <row r="53" spans="1:14">
      <c r="A53" s="1014" t="s">
        <v>86</v>
      </c>
      <c r="B53" s="1012" t="s">
        <v>87</v>
      </c>
      <c r="C53" s="1015">
        <v>2009</v>
      </c>
      <c r="D53" s="1023" t="s">
        <v>58</v>
      </c>
      <c r="E53" s="255">
        <v>793</v>
      </c>
      <c r="F53" s="1106">
        <v>808</v>
      </c>
      <c r="G53" s="427"/>
      <c r="H53" s="392">
        <v>45</v>
      </c>
      <c r="I53" s="780"/>
      <c r="J53" s="571">
        <f t="shared" si="16"/>
        <v>800</v>
      </c>
      <c r="K53" s="129"/>
      <c r="L53" s="572">
        <f t="shared" si="17"/>
        <v>808</v>
      </c>
      <c r="M53" s="572">
        <f t="shared" si="18"/>
        <v>0</v>
      </c>
      <c r="N53" s="572">
        <f t="shared" si="19"/>
        <v>793</v>
      </c>
    </row>
    <row r="54" spans="1:14">
      <c r="A54" s="825" t="s">
        <v>51</v>
      </c>
      <c r="B54" s="1030" t="s">
        <v>52</v>
      </c>
      <c r="C54" s="1032">
        <v>2008</v>
      </c>
      <c r="D54" s="1018" t="s">
        <v>24</v>
      </c>
      <c r="E54" s="358">
        <v>754</v>
      </c>
      <c r="F54" s="212">
        <v>805</v>
      </c>
      <c r="G54" s="438">
        <v>777</v>
      </c>
      <c r="H54" s="394">
        <v>45</v>
      </c>
      <c r="I54" s="636"/>
      <c r="J54" s="571">
        <f t="shared" si="16"/>
        <v>800</v>
      </c>
      <c r="K54" s="129"/>
      <c r="L54" s="572">
        <f t="shared" si="17"/>
        <v>805</v>
      </c>
      <c r="M54" s="572">
        <f t="shared" si="18"/>
        <v>777</v>
      </c>
      <c r="N54" s="572">
        <f t="shared" si="19"/>
        <v>754</v>
      </c>
    </row>
    <row r="55" spans="1:14">
      <c r="A55" s="454" t="s">
        <v>49</v>
      </c>
      <c r="B55" s="1012" t="s">
        <v>50</v>
      </c>
      <c r="C55" s="1015">
        <v>2008</v>
      </c>
      <c r="D55" s="1023" t="s">
        <v>29</v>
      </c>
      <c r="E55" s="255">
        <v>698</v>
      </c>
      <c r="F55" s="352">
        <v>802</v>
      </c>
      <c r="G55" s="432">
        <v>791</v>
      </c>
      <c r="H55" s="396">
        <v>45</v>
      </c>
      <c r="I55" s="128"/>
      <c r="J55" s="571">
        <f t="shared" si="16"/>
        <v>800</v>
      </c>
      <c r="K55" s="129"/>
      <c r="L55" s="572">
        <f t="shared" si="17"/>
        <v>802</v>
      </c>
      <c r="M55" s="572">
        <f t="shared" si="18"/>
        <v>791</v>
      </c>
      <c r="N55" s="572">
        <f t="shared" si="19"/>
        <v>698</v>
      </c>
    </row>
    <row r="56" spans="1:14">
      <c r="A56" s="1036" t="s">
        <v>45</v>
      </c>
      <c r="B56" s="1021" t="s">
        <v>46</v>
      </c>
      <c r="C56" s="1031">
        <v>2009</v>
      </c>
      <c r="D56" s="1018" t="s">
        <v>17</v>
      </c>
      <c r="E56" s="255">
        <v>720</v>
      </c>
      <c r="F56" s="352">
        <v>760</v>
      </c>
      <c r="G56" s="427">
        <v>802</v>
      </c>
      <c r="H56" s="392">
        <v>45</v>
      </c>
      <c r="I56" s="780"/>
      <c r="J56" s="571">
        <f t="shared" si="16"/>
        <v>800</v>
      </c>
      <c r="K56" s="129"/>
      <c r="L56" s="572">
        <f t="shared" si="17"/>
        <v>802</v>
      </c>
      <c r="M56" s="572">
        <f t="shared" si="18"/>
        <v>760</v>
      </c>
      <c r="N56" s="572">
        <f t="shared" si="19"/>
        <v>720</v>
      </c>
    </row>
    <row r="57" spans="1:14">
      <c r="A57" s="454" t="s">
        <v>98</v>
      </c>
      <c r="B57" s="1012" t="s">
        <v>99</v>
      </c>
      <c r="C57" s="444">
        <v>2009</v>
      </c>
      <c r="D57" s="479" t="s">
        <v>76</v>
      </c>
      <c r="E57" s="255">
        <v>777</v>
      </c>
      <c r="F57" s="1106">
        <v>801</v>
      </c>
      <c r="G57" s="427"/>
      <c r="H57" s="392">
        <v>45</v>
      </c>
      <c r="I57" s="636"/>
      <c r="J57" s="571">
        <f t="shared" si="16"/>
        <v>800</v>
      </c>
      <c r="K57" s="129"/>
      <c r="L57" s="572">
        <f t="shared" si="17"/>
        <v>801</v>
      </c>
      <c r="M57" s="572">
        <f t="shared" si="18"/>
        <v>0</v>
      </c>
      <c r="N57" s="572">
        <f t="shared" si="19"/>
        <v>777</v>
      </c>
    </row>
    <row r="58" spans="1:14">
      <c r="A58" s="1029" t="s">
        <v>82</v>
      </c>
      <c r="B58" s="1010" t="s">
        <v>83</v>
      </c>
      <c r="C58" s="1035">
        <v>2008</v>
      </c>
      <c r="D58" s="1018" t="s">
        <v>76</v>
      </c>
      <c r="E58" s="358">
        <v>791</v>
      </c>
      <c r="F58" s="212">
        <v>801</v>
      </c>
      <c r="G58" s="438">
        <v>790</v>
      </c>
      <c r="H58" s="394">
        <v>45</v>
      </c>
      <c r="I58" s="128"/>
      <c r="J58" s="571">
        <f t="shared" si="16"/>
        <v>800</v>
      </c>
      <c r="K58" s="129"/>
      <c r="L58" s="572">
        <f t="shared" si="17"/>
        <v>801</v>
      </c>
      <c r="M58" s="572">
        <f t="shared" si="18"/>
        <v>791</v>
      </c>
      <c r="N58" s="572">
        <f t="shared" si="19"/>
        <v>790</v>
      </c>
    </row>
    <row r="59" spans="1:14">
      <c r="A59" s="1014" t="s">
        <v>66</v>
      </c>
      <c r="B59" s="1021" t="s">
        <v>67</v>
      </c>
      <c r="C59" s="1031">
        <v>2007</v>
      </c>
      <c r="D59" s="1023" t="s">
        <v>58</v>
      </c>
      <c r="E59" s="358">
        <v>772</v>
      </c>
      <c r="F59" s="212">
        <v>788</v>
      </c>
      <c r="G59" s="438">
        <v>794</v>
      </c>
      <c r="H59" s="394">
        <v>43</v>
      </c>
      <c r="I59" s="128"/>
      <c r="J59" s="571">
        <f t="shared" si="16"/>
        <v>790</v>
      </c>
      <c r="K59" s="129"/>
      <c r="L59" s="572">
        <f t="shared" si="17"/>
        <v>794</v>
      </c>
      <c r="M59" s="572">
        <f t="shared" si="18"/>
        <v>788</v>
      </c>
      <c r="N59" s="572">
        <f t="shared" si="19"/>
        <v>772</v>
      </c>
    </row>
    <row r="60" spans="1:14">
      <c r="A60" s="1024" t="s">
        <v>37</v>
      </c>
      <c r="B60" s="1021" t="s">
        <v>38</v>
      </c>
      <c r="C60" s="1031">
        <v>2008</v>
      </c>
      <c r="D60" s="1034" t="s">
        <v>39</v>
      </c>
      <c r="E60" s="358">
        <v>755</v>
      </c>
      <c r="F60" s="212">
        <v>777</v>
      </c>
      <c r="G60" s="438">
        <v>780</v>
      </c>
      <c r="H60" s="394">
        <v>41</v>
      </c>
      <c r="I60" s="636"/>
      <c r="J60" s="571">
        <f t="shared" si="16"/>
        <v>780</v>
      </c>
      <c r="K60" s="129"/>
      <c r="L60" s="572">
        <f t="shared" si="17"/>
        <v>780</v>
      </c>
      <c r="M60" s="572">
        <f t="shared" si="18"/>
        <v>777</v>
      </c>
      <c r="N60" s="572">
        <f t="shared" si="19"/>
        <v>755</v>
      </c>
    </row>
    <row r="61" spans="1:14">
      <c r="A61" s="1012" t="s">
        <v>104</v>
      </c>
      <c r="B61" s="1012" t="s">
        <v>105</v>
      </c>
      <c r="C61" s="1017">
        <v>2008</v>
      </c>
      <c r="D61" s="1052" t="s">
        <v>85</v>
      </c>
      <c r="E61" s="255">
        <v>728</v>
      </c>
      <c r="F61" s="352">
        <v>766</v>
      </c>
      <c r="G61" s="427">
        <v>777</v>
      </c>
      <c r="H61" s="1107">
        <v>39</v>
      </c>
      <c r="I61" s="780"/>
      <c r="J61" s="571">
        <f t="shared" si="12"/>
        <v>770</v>
      </c>
      <c r="K61" s="129"/>
      <c r="L61" s="572">
        <f t="shared" si="13"/>
        <v>777</v>
      </c>
      <c r="M61" s="572">
        <f t="shared" si="14"/>
        <v>766</v>
      </c>
      <c r="N61" s="572">
        <f t="shared" si="15"/>
        <v>728</v>
      </c>
    </row>
    <row r="62" spans="1:14">
      <c r="A62" s="1029" t="s">
        <v>116</v>
      </c>
      <c r="B62" s="1030" t="s">
        <v>52</v>
      </c>
      <c r="C62" s="1032">
        <v>2009</v>
      </c>
      <c r="D62" s="1018" t="s">
        <v>74</v>
      </c>
      <c r="E62" s="358"/>
      <c r="F62" s="212">
        <v>777</v>
      </c>
      <c r="G62" s="438">
        <v>776</v>
      </c>
      <c r="H62" s="394">
        <v>39</v>
      </c>
      <c r="I62" s="128"/>
      <c r="J62" s="571">
        <f t="shared" si="12"/>
        <v>770</v>
      </c>
      <c r="K62" s="129"/>
      <c r="L62" s="572">
        <f t="shared" si="13"/>
        <v>777</v>
      </c>
      <c r="M62" s="572">
        <f t="shared" si="14"/>
        <v>0</v>
      </c>
      <c r="N62" s="572">
        <f t="shared" si="15"/>
        <v>776</v>
      </c>
    </row>
    <row r="63" spans="1:14">
      <c r="A63" s="1054" t="s">
        <v>84</v>
      </c>
      <c r="B63" s="982" t="s">
        <v>65</v>
      </c>
      <c r="C63" s="984">
        <v>2008</v>
      </c>
      <c r="D63" s="1044" t="s">
        <v>85</v>
      </c>
      <c r="E63" s="255">
        <v>730</v>
      </c>
      <c r="F63" s="352">
        <v>725</v>
      </c>
      <c r="G63" s="427">
        <v>752</v>
      </c>
      <c r="H63" s="392">
        <v>35</v>
      </c>
      <c r="I63" s="128"/>
      <c r="J63" s="571">
        <f t="shared" si="12"/>
        <v>750</v>
      </c>
      <c r="K63" s="129"/>
      <c r="L63" s="572">
        <f t="shared" si="13"/>
        <v>752</v>
      </c>
      <c r="M63" s="572">
        <f t="shared" si="14"/>
        <v>730</v>
      </c>
      <c r="N63" s="572">
        <f t="shared" si="15"/>
        <v>725</v>
      </c>
    </row>
    <row r="64" spans="1:14">
      <c r="A64" s="1014" t="s">
        <v>93</v>
      </c>
      <c r="B64" s="1012" t="s">
        <v>94</v>
      </c>
      <c r="C64" s="1017">
        <v>2009</v>
      </c>
      <c r="D64" s="1023" t="s">
        <v>48</v>
      </c>
      <c r="E64" s="255">
        <v>747</v>
      </c>
      <c r="F64" s="352"/>
      <c r="G64" s="427">
        <v>750</v>
      </c>
      <c r="H64" s="392">
        <v>35</v>
      </c>
      <c r="I64" s="128"/>
      <c r="J64" s="571">
        <f t="shared" si="12"/>
        <v>750</v>
      </c>
      <c r="K64" s="129"/>
      <c r="L64" s="572">
        <f t="shared" si="13"/>
        <v>750</v>
      </c>
      <c r="M64" s="572">
        <f t="shared" si="14"/>
        <v>0</v>
      </c>
      <c r="N64" s="572">
        <f t="shared" si="15"/>
        <v>747</v>
      </c>
    </row>
    <row r="65" spans="1:14">
      <c r="A65" s="1014" t="s">
        <v>47</v>
      </c>
      <c r="B65" s="1012" t="s">
        <v>21</v>
      </c>
      <c r="C65" s="1017">
        <v>2008</v>
      </c>
      <c r="D65" s="479" t="s">
        <v>48</v>
      </c>
      <c r="E65" s="255">
        <v>720</v>
      </c>
      <c r="F65" s="352">
        <v>730</v>
      </c>
      <c r="G65" s="427"/>
      <c r="H65" s="392">
        <v>33</v>
      </c>
      <c r="I65" s="128"/>
      <c r="J65" s="571">
        <f t="shared" si="12"/>
        <v>730</v>
      </c>
      <c r="K65" s="129"/>
      <c r="L65" s="572">
        <f t="shared" si="13"/>
        <v>730</v>
      </c>
      <c r="M65" s="572">
        <f t="shared" si="14"/>
        <v>0</v>
      </c>
      <c r="N65" s="572">
        <f t="shared" si="15"/>
        <v>720</v>
      </c>
    </row>
    <row r="66" spans="1:14">
      <c r="A66" s="1029" t="s">
        <v>117</v>
      </c>
      <c r="B66" s="1030" t="s">
        <v>83</v>
      </c>
      <c r="C66" s="1011">
        <v>2010</v>
      </c>
      <c r="D66" s="1018" t="s">
        <v>80</v>
      </c>
      <c r="E66" s="358">
        <v>694</v>
      </c>
      <c r="F66" s="212">
        <v>673</v>
      </c>
      <c r="G66" s="438">
        <v>726</v>
      </c>
      <c r="H66" s="394">
        <v>32</v>
      </c>
      <c r="I66" s="128"/>
      <c r="J66" s="571">
        <f t="shared" si="12"/>
        <v>720</v>
      </c>
      <c r="K66" s="129"/>
      <c r="L66" s="572">
        <f t="shared" si="13"/>
        <v>726</v>
      </c>
      <c r="M66" s="572">
        <f t="shared" si="14"/>
        <v>694</v>
      </c>
      <c r="N66" s="572">
        <f t="shared" si="15"/>
        <v>673</v>
      </c>
    </row>
    <row r="67" spans="1:14">
      <c r="A67" s="1029"/>
      <c r="B67" s="1030"/>
      <c r="C67" s="1032"/>
      <c r="D67" s="1037"/>
      <c r="E67" s="255"/>
      <c r="F67" s="352"/>
      <c r="G67" s="427"/>
      <c r="H67" s="392"/>
      <c r="I67" s="636"/>
      <c r="J67" s="571">
        <f t="shared" si="12"/>
        <v>0</v>
      </c>
      <c r="K67" s="129"/>
      <c r="L67" s="572">
        <f t="shared" si="13"/>
        <v>0</v>
      </c>
      <c r="M67" s="572">
        <f t="shared" si="14"/>
        <v>0</v>
      </c>
      <c r="N67" s="572">
        <f t="shared" si="15"/>
        <v>0</v>
      </c>
    </row>
    <row r="68" spans="1:14">
      <c r="A68" s="1014"/>
      <c r="B68" s="1012"/>
      <c r="C68" s="1015"/>
      <c r="D68" s="1018"/>
      <c r="E68" s="255"/>
      <c r="F68" s="352"/>
      <c r="G68" s="432"/>
      <c r="H68" s="392"/>
      <c r="I68" s="636"/>
      <c r="J68" s="571">
        <f t="shared" si="12"/>
        <v>0</v>
      </c>
      <c r="K68" s="129"/>
      <c r="L68" s="572">
        <f t="shared" si="13"/>
        <v>0</v>
      </c>
      <c r="M68" s="572">
        <f t="shared" si="14"/>
        <v>0</v>
      </c>
      <c r="N68" s="572">
        <f t="shared" si="15"/>
        <v>0</v>
      </c>
    </row>
    <row r="69" spans="1:14" ht="15.75" thickBot="1">
      <c r="A69" s="1019"/>
      <c r="B69" s="1020"/>
      <c r="C69" s="1033"/>
      <c r="D69" s="569"/>
      <c r="E69" s="360"/>
      <c r="F69" s="215"/>
      <c r="G69" s="437"/>
      <c r="H69" s="900"/>
      <c r="I69" s="128"/>
      <c r="J69" s="571">
        <f t="shared" si="12"/>
        <v>0</v>
      </c>
      <c r="K69" s="129"/>
      <c r="L69" s="572">
        <f t="shared" si="13"/>
        <v>0</v>
      </c>
      <c r="M69" s="572">
        <f t="shared" si="14"/>
        <v>0</v>
      </c>
      <c r="N69" s="572">
        <f t="shared" si="15"/>
        <v>0</v>
      </c>
    </row>
    <row r="70" spans="1:14">
      <c r="A70" s="454"/>
      <c r="B70" s="443"/>
      <c r="C70" s="464"/>
      <c r="D70" s="481"/>
      <c r="E70" s="255"/>
      <c r="F70" s="223"/>
      <c r="G70" s="427"/>
      <c r="H70" s="843"/>
      <c r="I70" s="125"/>
      <c r="J70" s="571">
        <f t="shared" si="12"/>
        <v>0</v>
      </c>
      <c r="K70" s="129"/>
      <c r="L70" s="572">
        <f t="shared" si="13"/>
        <v>0</v>
      </c>
      <c r="M70" s="572">
        <f t="shared" si="14"/>
        <v>0</v>
      </c>
      <c r="N70" s="572">
        <f t="shared" si="15"/>
        <v>0</v>
      </c>
    </row>
    <row r="71" spans="1:14">
      <c r="A71" s="831"/>
      <c r="B71" s="81"/>
      <c r="C71" s="60"/>
      <c r="D71" s="154"/>
      <c r="E71" s="255"/>
      <c r="F71" s="352"/>
      <c r="G71" s="427"/>
      <c r="H71" s="396"/>
      <c r="I71" s="636"/>
      <c r="J71" s="571">
        <f t="shared" si="12"/>
        <v>0</v>
      </c>
      <c r="K71" s="129"/>
      <c r="L71" s="572">
        <f t="shared" si="13"/>
        <v>0</v>
      </c>
      <c r="M71" s="572">
        <f t="shared" si="14"/>
        <v>0</v>
      </c>
      <c r="N71" s="572">
        <f t="shared" si="15"/>
        <v>0</v>
      </c>
    </row>
    <row r="72" spans="1:14">
      <c r="A72" s="454"/>
      <c r="B72" s="443"/>
      <c r="C72" s="444"/>
      <c r="D72" s="479"/>
      <c r="E72" s="255"/>
      <c r="F72" s="352"/>
      <c r="G72" s="427"/>
      <c r="H72" s="843"/>
      <c r="I72" s="128"/>
      <c r="J72" s="571">
        <f t="shared" si="12"/>
        <v>0</v>
      </c>
      <c r="K72" s="129"/>
      <c r="L72" s="572">
        <f t="shared" si="13"/>
        <v>0</v>
      </c>
      <c r="M72" s="572">
        <f t="shared" si="14"/>
        <v>0</v>
      </c>
      <c r="N72" s="572">
        <f t="shared" si="15"/>
        <v>0</v>
      </c>
    </row>
    <row r="73" spans="1:14">
      <c r="A73" s="460"/>
      <c r="B73" s="466"/>
      <c r="C73" s="467"/>
      <c r="D73" s="494"/>
      <c r="E73" s="358"/>
      <c r="F73" s="212"/>
      <c r="G73" s="594"/>
      <c r="H73" s="396"/>
      <c r="I73" s="125"/>
      <c r="J73" s="571">
        <f t="shared" ref="J73:J76" si="20">FLOOR(L73,10)</f>
        <v>0</v>
      </c>
      <c r="K73" s="129"/>
      <c r="L73" s="572">
        <f t="shared" ref="L73:L76" si="21">MAX(E73:G73)</f>
        <v>0</v>
      </c>
      <c r="M73" s="572">
        <f t="shared" ref="M73:M76" si="22">SUM(E73:G73)-L73-N73</f>
        <v>0</v>
      </c>
      <c r="N73" s="572">
        <f t="shared" ref="N73:N76" si="23">MIN(E73:G73)</f>
        <v>0</v>
      </c>
    </row>
    <row r="74" spans="1:14">
      <c r="A74" s="85"/>
      <c r="B74" s="81"/>
      <c r="C74" s="60"/>
      <c r="D74" s="154"/>
      <c r="E74" s="255"/>
      <c r="F74" s="352"/>
      <c r="G74" s="427"/>
      <c r="H74" s="399"/>
      <c r="I74" s="123"/>
      <c r="J74" s="571">
        <f t="shared" si="20"/>
        <v>0</v>
      </c>
      <c r="K74" s="129"/>
      <c r="L74" s="572">
        <f t="shared" si="21"/>
        <v>0</v>
      </c>
      <c r="M74" s="572">
        <f t="shared" si="22"/>
        <v>0</v>
      </c>
      <c r="N74" s="572">
        <f t="shared" si="23"/>
        <v>0</v>
      </c>
    </row>
    <row r="75" spans="1:14">
      <c r="A75" s="82"/>
      <c r="B75" s="81"/>
      <c r="C75" s="60"/>
      <c r="D75" s="154"/>
      <c r="E75" s="358"/>
      <c r="F75" s="212"/>
      <c r="G75" s="438"/>
      <c r="H75" s="399"/>
      <c r="I75" s="128"/>
      <c r="J75" s="571">
        <f t="shared" si="20"/>
        <v>0</v>
      </c>
      <c r="K75" s="129"/>
      <c r="L75" s="572">
        <f t="shared" si="21"/>
        <v>0</v>
      </c>
      <c r="M75" s="572">
        <f t="shared" si="22"/>
        <v>0</v>
      </c>
      <c r="N75" s="572">
        <f t="shared" si="23"/>
        <v>0</v>
      </c>
    </row>
    <row r="76" spans="1:14" ht="15.75" thickBot="1">
      <c r="A76" s="474"/>
      <c r="B76" s="475"/>
      <c r="C76" s="476"/>
      <c r="D76" s="569"/>
      <c r="E76" s="639"/>
      <c r="F76" s="781"/>
      <c r="G76" s="437"/>
      <c r="H76" s="782"/>
      <c r="I76" s="783"/>
      <c r="J76" s="571">
        <f t="shared" si="20"/>
        <v>0</v>
      </c>
      <c r="K76" s="129"/>
      <c r="L76" s="572">
        <f t="shared" si="21"/>
        <v>0</v>
      </c>
      <c r="M76" s="572">
        <f t="shared" si="22"/>
        <v>0</v>
      </c>
      <c r="N76" s="572">
        <f t="shared" si="23"/>
        <v>0</v>
      </c>
    </row>
    <row r="77" spans="1:14">
      <c r="A77" s="6"/>
      <c r="B77" s="6"/>
      <c r="C77" s="512"/>
      <c r="D77" s="6"/>
      <c r="E77" s="171"/>
      <c r="F77" s="6"/>
      <c r="G77" s="6"/>
      <c r="H77" s="6"/>
      <c r="I77" s="6"/>
      <c r="J77" s="6"/>
      <c r="K77" s="6"/>
      <c r="L77" s="6"/>
      <c r="M77" s="6"/>
      <c r="N77" s="7"/>
    </row>
    <row r="78" spans="1:14">
      <c r="A78" s="1232"/>
      <c r="B78" s="1232"/>
      <c r="C78" s="1232"/>
      <c r="D78" s="1232"/>
      <c r="E78" s="1232"/>
      <c r="F78" s="1232"/>
      <c r="G78" s="1232"/>
      <c r="H78" s="1232"/>
      <c r="I78" s="1232"/>
      <c r="J78" s="2"/>
      <c r="K78" s="2"/>
      <c r="L78" s="2"/>
      <c r="M78" s="2"/>
      <c r="N78" s="512"/>
    </row>
    <row r="79" spans="1:14">
      <c r="A79" s="6"/>
      <c r="B79" s="6"/>
      <c r="C79" s="512"/>
      <c r="D79" s="6"/>
      <c r="E79" s="6"/>
      <c r="F79" s="6"/>
      <c r="G79" s="6"/>
      <c r="H79" s="6"/>
      <c r="I79" s="6"/>
      <c r="J79" s="10"/>
      <c r="K79" s="6"/>
      <c r="L79" s="6"/>
      <c r="M79" s="6"/>
      <c r="N79" s="7"/>
    </row>
  </sheetData>
  <sortState xmlns:xlrd2="http://schemas.microsoft.com/office/spreadsheetml/2017/richdata2" ref="A47:N60">
    <sortCondition descending="1" ref="L47:L60"/>
  </sortState>
  <mergeCells count="4">
    <mergeCell ref="A1:I1"/>
    <mergeCell ref="E2:I2"/>
    <mergeCell ref="A78:I78"/>
    <mergeCell ref="A3:I3"/>
  </mergeCells>
  <phoneticPr fontId="0" type="noConversion"/>
  <conditionalFormatting sqref="E6:G76">
    <cfRule type="cellIs" dxfId="3" priority="3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T79"/>
  <sheetViews>
    <sheetView zoomScale="140" zoomScaleNormal="140" workbookViewId="0">
      <selection activeCell="J21" sqref="J21"/>
    </sheetView>
  </sheetViews>
  <sheetFormatPr defaultRowHeight="15"/>
  <cols>
    <col min="1" max="1" width="13.85546875" style="161" customWidth="1"/>
    <col min="2" max="2" width="13.42578125" customWidth="1"/>
    <col min="3" max="3" width="9.140625" style="1"/>
    <col min="4" max="4" width="32.5703125" customWidth="1"/>
    <col min="7" max="7" width="10.28515625" customWidth="1"/>
  </cols>
  <sheetData>
    <row r="1" spans="1:20" ht="20.25">
      <c r="A1" s="1228" t="s">
        <v>129</v>
      </c>
      <c r="B1" s="1228"/>
      <c r="C1" s="1228"/>
      <c r="D1" s="1228"/>
      <c r="E1" s="1228"/>
      <c r="F1" s="1228"/>
      <c r="G1" s="1228"/>
      <c r="H1" s="6"/>
      <c r="I1" s="7"/>
    </row>
    <row r="2" spans="1:20">
      <c r="A2" s="158" t="s">
        <v>1</v>
      </c>
      <c r="C2" s="13"/>
      <c r="D2" s="10"/>
      <c r="E2" s="1229" t="s">
        <v>2</v>
      </c>
      <c r="F2" s="1230"/>
      <c r="G2" s="1230"/>
      <c r="H2" s="6"/>
      <c r="I2" s="7"/>
    </row>
    <row r="3" spans="1:20">
      <c r="A3" s="1233" t="s">
        <v>130</v>
      </c>
      <c r="B3" s="1233"/>
      <c r="C3" s="1233"/>
      <c r="D3" s="1233"/>
      <c r="E3" s="1233"/>
      <c r="F3" s="1233"/>
      <c r="G3" s="1233"/>
      <c r="H3" s="6"/>
      <c r="I3" s="7"/>
    </row>
    <row r="4" spans="1:20" ht="15.75" thickBot="1">
      <c r="A4" s="159"/>
      <c r="B4" s="8"/>
      <c r="C4" s="8"/>
      <c r="D4" s="8"/>
      <c r="E4" s="8"/>
      <c r="F4" s="8"/>
      <c r="G4" s="8"/>
      <c r="H4" s="6"/>
      <c r="I4" s="7"/>
    </row>
    <row r="5" spans="1:20" ht="27" thickTop="1" thickBot="1">
      <c r="A5" s="15" t="s">
        <v>4</v>
      </c>
      <c r="B5" s="15" t="s">
        <v>5</v>
      </c>
      <c r="C5" s="115" t="s">
        <v>6</v>
      </c>
      <c r="D5" s="20" t="s">
        <v>7</v>
      </c>
      <c r="E5" s="14" t="s">
        <v>8</v>
      </c>
      <c r="F5" s="15" t="s">
        <v>9</v>
      </c>
      <c r="G5" s="16" t="s">
        <v>10</v>
      </c>
      <c r="H5" s="116" t="s">
        <v>11</v>
      </c>
      <c r="I5" s="17"/>
    </row>
    <row r="6" spans="1:20">
      <c r="A6" s="454" t="s">
        <v>47</v>
      </c>
      <c r="B6" s="847" t="s">
        <v>21</v>
      </c>
      <c r="C6" s="848">
        <v>2008</v>
      </c>
      <c r="D6" s="481" t="s">
        <v>48</v>
      </c>
      <c r="E6" s="244">
        <v>32</v>
      </c>
      <c r="F6" s="166">
        <f t="shared" ref="F6:F37" si="0">E6*3</f>
        <v>96</v>
      </c>
      <c r="G6" s="122">
        <v>1</v>
      </c>
      <c r="H6" s="6"/>
      <c r="I6" s="7"/>
    </row>
    <row r="7" spans="1:20">
      <c r="A7" s="454" t="s">
        <v>36</v>
      </c>
      <c r="B7" s="847" t="s">
        <v>26</v>
      </c>
      <c r="C7" s="462">
        <v>2007</v>
      </c>
      <c r="D7" s="534" t="s">
        <v>17</v>
      </c>
      <c r="E7" s="245">
        <v>28</v>
      </c>
      <c r="F7" s="167">
        <f t="shared" si="0"/>
        <v>84</v>
      </c>
      <c r="G7" s="123">
        <v>2</v>
      </c>
      <c r="H7" s="6"/>
      <c r="I7" s="7"/>
    </row>
    <row r="8" spans="1:20">
      <c r="A8" s="454" t="s">
        <v>18</v>
      </c>
      <c r="B8" s="455" t="s">
        <v>19</v>
      </c>
      <c r="C8" s="462">
        <v>2007</v>
      </c>
      <c r="D8" s="479" t="s">
        <v>17</v>
      </c>
      <c r="E8" s="245">
        <v>27</v>
      </c>
      <c r="F8" s="167">
        <f>E8*3</f>
        <v>81</v>
      </c>
      <c r="G8" s="123">
        <v>3</v>
      </c>
      <c r="H8" s="6">
        <v>3</v>
      </c>
      <c r="I8" s="7"/>
    </row>
    <row r="9" spans="1:20">
      <c r="A9" s="454" t="s">
        <v>88</v>
      </c>
      <c r="B9" s="847" t="s">
        <v>46</v>
      </c>
      <c r="C9" s="462">
        <v>2006</v>
      </c>
      <c r="D9" s="534" t="s">
        <v>35</v>
      </c>
      <c r="E9" s="248">
        <v>27</v>
      </c>
      <c r="F9" s="167">
        <f t="shared" ref="F9:F13" si="1">E9*3</f>
        <v>81</v>
      </c>
      <c r="G9" s="125"/>
      <c r="H9" s="6">
        <v>6</v>
      </c>
      <c r="I9" s="7"/>
      <c r="M9" s="454"/>
      <c r="N9" s="455"/>
      <c r="O9" s="462"/>
      <c r="P9" s="479"/>
      <c r="Q9" s="245"/>
      <c r="R9" s="167"/>
      <c r="S9" s="123"/>
      <c r="T9" s="6"/>
    </row>
    <row r="10" spans="1:20">
      <c r="A10" s="1108" t="s">
        <v>37</v>
      </c>
      <c r="B10" s="951" t="s">
        <v>38</v>
      </c>
      <c r="C10" s="467">
        <v>2008</v>
      </c>
      <c r="D10" s="494" t="s">
        <v>39</v>
      </c>
      <c r="E10" s="370">
        <v>27</v>
      </c>
      <c r="F10" s="912">
        <f>E10*3</f>
        <v>81</v>
      </c>
      <c r="G10" s="123"/>
      <c r="H10" s="6">
        <v>13</v>
      </c>
      <c r="I10" s="7"/>
    </row>
    <row r="11" spans="1:20">
      <c r="A11" s="962" t="s">
        <v>15</v>
      </c>
      <c r="B11" s="455" t="s">
        <v>16</v>
      </c>
      <c r="C11" s="444">
        <v>2006</v>
      </c>
      <c r="D11" s="494" t="s">
        <v>17</v>
      </c>
      <c r="E11" s="245">
        <v>26</v>
      </c>
      <c r="F11" s="167">
        <f t="shared" si="1"/>
        <v>78</v>
      </c>
      <c r="G11" s="123"/>
      <c r="H11" s="6"/>
      <c r="I11" s="7"/>
    </row>
    <row r="12" spans="1:20">
      <c r="A12" s="960" t="s">
        <v>30</v>
      </c>
      <c r="B12" s="961" t="s">
        <v>31</v>
      </c>
      <c r="C12" s="464">
        <v>2006</v>
      </c>
      <c r="D12" s="623" t="s">
        <v>32</v>
      </c>
      <c r="E12" s="245">
        <v>26</v>
      </c>
      <c r="F12" s="167">
        <f t="shared" si="1"/>
        <v>78</v>
      </c>
      <c r="G12" s="123"/>
      <c r="H12" s="6"/>
      <c r="I12" s="7"/>
    </row>
    <row r="13" spans="1:20">
      <c r="A13" s="831" t="s">
        <v>102</v>
      </c>
      <c r="B13" s="965" t="s">
        <v>103</v>
      </c>
      <c r="C13" s="983">
        <v>2008</v>
      </c>
      <c r="D13" s="154" t="s">
        <v>27</v>
      </c>
      <c r="E13" s="245">
        <v>26</v>
      </c>
      <c r="F13" s="167">
        <f t="shared" si="1"/>
        <v>78</v>
      </c>
      <c r="G13" s="123"/>
      <c r="H13" s="6"/>
      <c r="I13" s="7"/>
    </row>
    <row r="14" spans="1:20">
      <c r="A14" s="1109" t="s">
        <v>71</v>
      </c>
      <c r="B14" s="1109" t="s">
        <v>34</v>
      </c>
      <c r="C14" s="1110">
        <v>2008</v>
      </c>
      <c r="D14" s="1111" t="s">
        <v>27</v>
      </c>
      <c r="E14" s="370">
        <v>25</v>
      </c>
      <c r="F14" s="167">
        <f t="shared" si="0"/>
        <v>75</v>
      </c>
      <c r="G14" s="123"/>
      <c r="H14" s="6"/>
      <c r="I14" s="7"/>
    </row>
    <row r="15" spans="1:20">
      <c r="A15" s="980" t="s">
        <v>25</v>
      </c>
      <c r="B15" s="980" t="s">
        <v>26</v>
      </c>
      <c r="C15" s="983">
        <v>2007</v>
      </c>
      <c r="D15" s="985" t="s">
        <v>27</v>
      </c>
      <c r="E15" s="245">
        <v>25</v>
      </c>
      <c r="F15" s="167">
        <f t="shared" si="0"/>
        <v>75</v>
      </c>
      <c r="G15" s="123"/>
      <c r="H15" s="6"/>
      <c r="I15" s="7"/>
    </row>
    <row r="16" spans="1:20">
      <c r="A16" s="962" t="s">
        <v>23</v>
      </c>
      <c r="B16" s="962" t="s">
        <v>21</v>
      </c>
      <c r="C16" s="910">
        <v>2008</v>
      </c>
      <c r="D16" s="907" t="s">
        <v>24</v>
      </c>
      <c r="E16" s="245">
        <v>25</v>
      </c>
      <c r="F16" s="167">
        <f t="shared" si="0"/>
        <v>75</v>
      </c>
      <c r="G16" s="123"/>
      <c r="H16" s="6"/>
      <c r="I16" s="7"/>
    </row>
    <row r="17" spans="1:9">
      <c r="A17" s="962" t="s">
        <v>68</v>
      </c>
      <c r="B17" s="962" t="s">
        <v>65</v>
      </c>
      <c r="C17" s="910">
        <v>2007</v>
      </c>
      <c r="D17" s="1114" t="s">
        <v>24</v>
      </c>
      <c r="E17" s="245">
        <v>25</v>
      </c>
      <c r="F17" s="167">
        <f t="shared" si="0"/>
        <v>75</v>
      </c>
      <c r="G17" s="124"/>
      <c r="H17" s="6"/>
      <c r="I17" s="7"/>
    </row>
    <row r="18" spans="1:9">
      <c r="A18" s="453" t="s">
        <v>43</v>
      </c>
      <c r="B18" s="1112" t="s">
        <v>44</v>
      </c>
      <c r="C18" s="506">
        <v>2007</v>
      </c>
      <c r="D18" s="1113" t="s">
        <v>22</v>
      </c>
      <c r="E18" s="370">
        <v>24</v>
      </c>
      <c r="F18" s="167">
        <f t="shared" si="0"/>
        <v>72</v>
      </c>
      <c r="G18" s="123"/>
      <c r="H18" s="6"/>
      <c r="I18" s="7"/>
    </row>
    <row r="19" spans="1:9">
      <c r="A19" s="448" t="s">
        <v>62</v>
      </c>
      <c r="B19" s="465" t="s">
        <v>63</v>
      </c>
      <c r="C19" s="446">
        <v>2007</v>
      </c>
      <c r="D19" s="507" t="s">
        <v>22</v>
      </c>
      <c r="E19" s="245">
        <v>24</v>
      </c>
      <c r="F19" s="167">
        <f t="shared" si="0"/>
        <v>72</v>
      </c>
      <c r="G19" s="123"/>
      <c r="H19" s="6"/>
      <c r="I19" s="7"/>
    </row>
    <row r="20" spans="1:9">
      <c r="A20" s="454" t="s">
        <v>12</v>
      </c>
      <c r="B20" s="455" t="s">
        <v>13</v>
      </c>
      <c r="C20" s="482">
        <v>2006</v>
      </c>
      <c r="D20" s="534" t="s">
        <v>14</v>
      </c>
      <c r="E20" s="245">
        <v>24</v>
      </c>
      <c r="F20" s="167">
        <f t="shared" si="0"/>
        <v>72</v>
      </c>
      <c r="G20" s="123"/>
      <c r="H20" s="6"/>
      <c r="I20" s="7"/>
    </row>
    <row r="21" spans="1:9">
      <c r="A21" s="454" t="s">
        <v>69</v>
      </c>
      <c r="B21" s="455" t="s">
        <v>70</v>
      </c>
      <c r="C21" s="444">
        <v>2007</v>
      </c>
      <c r="D21" s="479" t="s">
        <v>24</v>
      </c>
      <c r="E21" s="245">
        <v>24</v>
      </c>
      <c r="F21" s="167">
        <f t="shared" si="0"/>
        <v>72</v>
      </c>
      <c r="G21" s="124"/>
      <c r="H21" s="6"/>
      <c r="I21" s="7"/>
    </row>
    <row r="22" spans="1:9">
      <c r="A22" s="825" t="s">
        <v>33</v>
      </c>
      <c r="B22" s="951" t="s">
        <v>34</v>
      </c>
      <c r="C22" s="464">
        <v>2006</v>
      </c>
      <c r="D22" s="494" t="s">
        <v>35</v>
      </c>
      <c r="E22" s="593">
        <v>24</v>
      </c>
      <c r="F22" s="167">
        <f t="shared" si="0"/>
        <v>72</v>
      </c>
      <c r="G22" s="123"/>
      <c r="H22" s="6"/>
      <c r="I22" s="7"/>
    </row>
    <row r="23" spans="1:9">
      <c r="A23" s="454" t="s">
        <v>66</v>
      </c>
      <c r="B23" s="455" t="s">
        <v>67</v>
      </c>
      <c r="C23" s="444">
        <v>2007</v>
      </c>
      <c r="D23" s="494" t="s">
        <v>58</v>
      </c>
      <c r="E23" s="245">
        <v>24</v>
      </c>
      <c r="F23" s="167">
        <f t="shared" si="0"/>
        <v>72</v>
      </c>
      <c r="G23" s="123"/>
      <c r="H23" s="6"/>
      <c r="I23" s="7"/>
    </row>
    <row r="24" spans="1:9">
      <c r="A24" s="454" t="s">
        <v>89</v>
      </c>
      <c r="B24" s="455" t="s">
        <v>21</v>
      </c>
      <c r="C24" s="444">
        <v>2007</v>
      </c>
      <c r="D24" s="494" t="s">
        <v>58</v>
      </c>
      <c r="E24" s="245">
        <v>24</v>
      </c>
      <c r="F24" s="167">
        <f t="shared" si="0"/>
        <v>72</v>
      </c>
      <c r="G24" s="124"/>
      <c r="H24" s="6"/>
      <c r="I24" s="7"/>
    </row>
    <row r="25" spans="1:9">
      <c r="A25" s="448" t="s">
        <v>77</v>
      </c>
      <c r="B25" s="465" t="s">
        <v>38</v>
      </c>
      <c r="C25" s="446">
        <v>2007</v>
      </c>
      <c r="D25" s="450" t="s">
        <v>22</v>
      </c>
      <c r="E25" s="245">
        <v>23</v>
      </c>
      <c r="F25" s="167">
        <f t="shared" si="0"/>
        <v>69</v>
      </c>
      <c r="G25" s="123"/>
      <c r="H25" s="6"/>
      <c r="I25" s="7"/>
    </row>
    <row r="26" spans="1:9">
      <c r="A26" s="453" t="s">
        <v>20</v>
      </c>
      <c r="B26" s="1115" t="s">
        <v>21</v>
      </c>
      <c r="C26" s="777">
        <v>2009</v>
      </c>
      <c r="D26" s="457" t="s">
        <v>22</v>
      </c>
      <c r="E26" s="370">
        <v>23</v>
      </c>
      <c r="F26" s="167">
        <f t="shared" si="0"/>
        <v>69</v>
      </c>
      <c r="G26" s="124"/>
      <c r="H26" s="6"/>
      <c r="I26" s="7"/>
    </row>
    <row r="27" spans="1:9">
      <c r="A27" s="454" t="s">
        <v>95</v>
      </c>
      <c r="B27" s="844" t="s">
        <v>96</v>
      </c>
      <c r="C27" s="480">
        <v>2009</v>
      </c>
      <c r="D27" s="479" t="s">
        <v>85</v>
      </c>
      <c r="E27" s="245">
        <v>23</v>
      </c>
      <c r="F27" s="167">
        <f t="shared" si="0"/>
        <v>69</v>
      </c>
      <c r="G27" s="123"/>
      <c r="H27" s="6"/>
      <c r="I27" s="7"/>
    </row>
    <row r="28" spans="1:9">
      <c r="A28" s="772" t="s">
        <v>54</v>
      </c>
      <c r="B28" s="844" t="s">
        <v>55</v>
      </c>
      <c r="C28" s="480">
        <v>2006</v>
      </c>
      <c r="D28" s="510" t="s">
        <v>56</v>
      </c>
      <c r="E28" s="245">
        <v>23</v>
      </c>
      <c r="F28" s="167">
        <f t="shared" si="0"/>
        <v>69</v>
      </c>
      <c r="G28" s="123"/>
      <c r="H28" s="6"/>
      <c r="I28" s="7"/>
    </row>
    <row r="29" spans="1:9">
      <c r="A29" s="455" t="s">
        <v>113</v>
      </c>
      <c r="B29" s="455" t="s">
        <v>114</v>
      </c>
      <c r="C29" s="482">
        <v>2008</v>
      </c>
      <c r="D29" s="479" t="s">
        <v>48</v>
      </c>
      <c r="E29" s="245">
        <v>23</v>
      </c>
      <c r="F29" s="167">
        <f t="shared" si="0"/>
        <v>69</v>
      </c>
      <c r="G29" s="124"/>
      <c r="H29" s="6"/>
      <c r="I29" s="7"/>
    </row>
    <row r="30" spans="1:9">
      <c r="A30" s="825" t="s">
        <v>86</v>
      </c>
      <c r="B30" s="951" t="s">
        <v>87</v>
      </c>
      <c r="C30" s="464">
        <v>2009</v>
      </c>
      <c r="D30" s="481" t="s">
        <v>58</v>
      </c>
      <c r="E30" s="370">
        <v>23</v>
      </c>
      <c r="F30" s="167">
        <f t="shared" si="0"/>
        <v>69</v>
      </c>
      <c r="G30" s="123"/>
      <c r="H30" s="6"/>
      <c r="I30" s="7"/>
    </row>
    <row r="31" spans="1:9">
      <c r="A31" s="454" t="s">
        <v>30</v>
      </c>
      <c r="B31" s="455" t="s">
        <v>40</v>
      </c>
      <c r="C31" s="444">
        <v>2006</v>
      </c>
      <c r="D31" s="559" t="s">
        <v>32</v>
      </c>
      <c r="E31" s="245">
        <v>23</v>
      </c>
      <c r="F31" s="167">
        <f t="shared" si="0"/>
        <v>69</v>
      </c>
      <c r="G31" s="123"/>
      <c r="H31" s="6"/>
      <c r="I31" s="7"/>
    </row>
    <row r="32" spans="1:9">
      <c r="A32" s="825" t="s">
        <v>75</v>
      </c>
      <c r="B32" s="951" t="s">
        <v>46</v>
      </c>
      <c r="C32" s="464">
        <v>2008</v>
      </c>
      <c r="D32" s="479" t="s">
        <v>76</v>
      </c>
      <c r="E32" s="245">
        <v>22</v>
      </c>
      <c r="F32" s="167">
        <f t="shared" si="0"/>
        <v>66</v>
      </c>
      <c r="G32" s="123"/>
      <c r="H32" s="6"/>
      <c r="I32" s="7"/>
    </row>
    <row r="33" spans="1:11">
      <c r="A33" s="831" t="s">
        <v>118</v>
      </c>
      <c r="B33" s="965" t="s">
        <v>119</v>
      </c>
      <c r="C33" s="60">
        <v>2008</v>
      </c>
      <c r="D33" s="154" t="s">
        <v>27</v>
      </c>
      <c r="E33" s="245">
        <v>22</v>
      </c>
      <c r="F33" s="167">
        <f t="shared" si="0"/>
        <v>66</v>
      </c>
      <c r="G33" s="124"/>
      <c r="H33" s="6"/>
      <c r="I33" s="7"/>
    </row>
    <row r="34" spans="1:11">
      <c r="A34" s="825" t="s">
        <v>45</v>
      </c>
      <c r="B34" s="968" t="s">
        <v>46</v>
      </c>
      <c r="C34" s="461">
        <v>2009</v>
      </c>
      <c r="D34" s="494" t="s">
        <v>17</v>
      </c>
      <c r="E34" s="370">
        <v>22</v>
      </c>
      <c r="F34" s="167">
        <f t="shared" si="0"/>
        <v>66</v>
      </c>
      <c r="G34" s="123"/>
      <c r="H34" s="6"/>
      <c r="I34" s="7"/>
    </row>
    <row r="35" spans="1:11">
      <c r="A35" s="454" t="s">
        <v>53</v>
      </c>
      <c r="B35" s="847" t="s">
        <v>21</v>
      </c>
      <c r="C35" s="462">
        <v>2006</v>
      </c>
      <c r="D35" s="494" t="s">
        <v>35</v>
      </c>
      <c r="E35" s="248">
        <v>22</v>
      </c>
      <c r="F35" s="167">
        <f t="shared" si="0"/>
        <v>66</v>
      </c>
      <c r="G35" s="124"/>
      <c r="H35" s="6"/>
      <c r="I35" s="7"/>
    </row>
    <row r="36" spans="1:11">
      <c r="A36" s="454" t="s">
        <v>90</v>
      </c>
      <c r="B36" s="847" t="s">
        <v>79</v>
      </c>
      <c r="C36" s="462">
        <v>2006</v>
      </c>
      <c r="D36" s="494" t="s">
        <v>39</v>
      </c>
      <c r="E36" s="245">
        <v>22</v>
      </c>
      <c r="F36" s="167">
        <f t="shared" si="0"/>
        <v>66</v>
      </c>
      <c r="G36" s="123"/>
      <c r="H36" s="6"/>
      <c r="I36" s="7"/>
      <c r="K36" s="126"/>
    </row>
    <row r="37" spans="1:11">
      <c r="A37" s="454" t="s">
        <v>97</v>
      </c>
      <c r="B37" s="962" t="s">
        <v>46</v>
      </c>
      <c r="C37" s="482">
        <v>2008</v>
      </c>
      <c r="D37" s="479" t="s">
        <v>48</v>
      </c>
      <c r="E37" s="245">
        <v>22</v>
      </c>
      <c r="F37" s="167">
        <f t="shared" si="0"/>
        <v>66</v>
      </c>
      <c r="G37" s="123"/>
      <c r="H37" s="6"/>
      <c r="I37" s="7"/>
    </row>
    <row r="38" spans="1:11">
      <c r="A38" s="552" t="s">
        <v>60</v>
      </c>
      <c r="B38" s="584" t="s">
        <v>61</v>
      </c>
      <c r="C38" s="1001">
        <v>2009</v>
      </c>
      <c r="D38" s="457" t="s">
        <v>56</v>
      </c>
      <c r="E38" s="370">
        <v>21</v>
      </c>
      <c r="F38" s="167">
        <f t="shared" ref="F38:F69" si="2">E38*3</f>
        <v>63</v>
      </c>
      <c r="G38" s="124"/>
      <c r="H38" s="6"/>
      <c r="I38" s="7"/>
    </row>
    <row r="39" spans="1:11">
      <c r="A39" s="454" t="s">
        <v>28</v>
      </c>
      <c r="B39" s="455" t="s">
        <v>16</v>
      </c>
      <c r="C39" s="444">
        <v>2006</v>
      </c>
      <c r="D39" s="479" t="s">
        <v>29</v>
      </c>
      <c r="E39" s="248">
        <v>21</v>
      </c>
      <c r="F39" s="167">
        <f t="shared" si="2"/>
        <v>63</v>
      </c>
      <c r="G39" s="123"/>
      <c r="H39" s="6"/>
      <c r="I39" s="7"/>
    </row>
    <row r="40" spans="1:11">
      <c r="A40" s="454" t="s">
        <v>98</v>
      </c>
      <c r="B40" s="455" t="s">
        <v>99</v>
      </c>
      <c r="C40" s="470">
        <v>2009</v>
      </c>
      <c r="D40" s="479" t="s">
        <v>76</v>
      </c>
      <c r="E40" s="245">
        <v>20</v>
      </c>
      <c r="F40" s="167">
        <f t="shared" si="2"/>
        <v>60</v>
      </c>
      <c r="G40" s="123"/>
      <c r="H40" s="6"/>
      <c r="I40" s="7"/>
    </row>
    <row r="41" spans="1:11">
      <c r="A41" s="454" t="s">
        <v>112</v>
      </c>
      <c r="B41" s="455" t="s">
        <v>79</v>
      </c>
      <c r="C41" s="482">
        <v>2007</v>
      </c>
      <c r="D41" s="479" t="s">
        <v>14</v>
      </c>
      <c r="E41" s="245">
        <v>20</v>
      </c>
      <c r="F41" s="167">
        <f t="shared" si="2"/>
        <v>60</v>
      </c>
      <c r="G41" s="123"/>
      <c r="H41" s="6"/>
      <c r="I41" s="7"/>
    </row>
    <row r="42" spans="1:11">
      <c r="A42" s="825" t="s">
        <v>107</v>
      </c>
      <c r="B42" s="951" t="s">
        <v>16</v>
      </c>
      <c r="C42" s="456">
        <v>2009</v>
      </c>
      <c r="D42" s="457" t="s">
        <v>56</v>
      </c>
      <c r="E42" s="370">
        <v>20</v>
      </c>
      <c r="F42" s="167">
        <f t="shared" si="2"/>
        <v>60</v>
      </c>
      <c r="G42" s="123"/>
      <c r="H42" s="6"/>
      <c r="I42" s="7"/>
    </row>
    <row r="43" spans="1:11">
      <c r="A43" s="454" t="s">
        <v>93</v>
      </c>
      <c r="B43" s="951" t="s">
        <v>94</v>
      </c>
      <c r="C43" s="456">
        <v>2009</v>
      </c>
      <c r="D43" s="494" t="s">
        <v>48</v>
      </c>
      <c r="E43" s="245">
        <v>20</v>
      </c>
      <c r="F43" s="167">
        <f t="shared" si="2"/>
        <v>60</v>
      </c>
      <c r="G43" s="123"/>
      <c r="H43" s="6"/>
      <c r="I43" s="7"/>
    </row>
    <row r="44" spans="1:11">
      <c r="A44" s="981" t="s">
        <v>84</v>
      </c>
      <c r="B44" s="982" t="s">
        <v>65</v>
      </c>
      <c r="C44" s="984">
        <v>2008</v>
      </c>
      <c r="D44" s="905" t="s">
        <v>85</v>
      </c>
      <c r="E44" s="245">
        <v>19</v>
      </c>
      <c r="F44" s="167">
        <f t="shared" si="2"/>
        <v>57</v>
      </c>
      <c r="G44" s="123"/>
      <c r="H44" s="6"/>
      <c r="I44" s="7"/>
    </row>
    <row r="45" spans="1:11">
      <c r="A45" s="454" t="s">
        <v>82</v>
      </c>
      <c r="B45" s="455" t="s">
        <v>83</v>
      </c>
      <c r="C45" s="444">
        <v>2008</v>
      </c>
      <c r="D45" s="479" t="s">
        <v>76</v>
      </c>
      <c r="E45" s="245">
        <v>19</v>
      </c>
      <c r="F45" s="167">
        <f t="shared" si="2"/>
        <v>57</v>
      </c>
      <c r="G45" s="123"/>
      <c r="H45" s="6"/>
      <c r="I45" s="7"/>
    </row>
    <row r="46" spans="1:11">
      <c r="A46" s="825" t="s">
        <v>59</v>
      </c>
      <c r="B46" s="961" t="s">
        <v>46</v>
      </c>
      <c r="C46" s="456">
        <v>2007</v>
      </c>
      <c r="D46" s="494" t="s">
        <v>14</v>
      </c>
      <c r="E46" s="370">
        <v>19</v>
      </c>
      <c r="F46" s="167">
        <f t="shared" si="2"/>
        <v>57</v>
      </c>
      <c r="G46" s="123"/>
      <c r="H46" s="6"/>
      <c r="I46" s="7"/>
    </row>
    <row r="47" spans="1:11">
      <c r="A47" s="825" t="s">
        <v>41</v>
      </c>
      <c r="B47" s="455" t="s">
        <v>42</v>
      </c>
      <c r="C47" s="464">
        <v>2006</v>
      </c>
      <c r="D47" s="494" t="s">
        <v>29</v>
      </c>
      <c r="E47" s="245">
        <v>19</v>
      </c>
      <c r="F47" s="167">
        <f t="shared" si="2"/>
        <v>57</v>
      </c>
      <c r="G47" s="123"/>
      <c r="H47" s="6"/>
      <c r="I47" s="7"/>
    </row>
    <row r="48" spans="1:11">
      <c r="A48" s="454" t="s">
        <v>120</v>
      </c>
      <c r="B48" s="844" t="s">
        <v>121</v>
      </c>
      <c r="C48" s="470">
        <v>2009</v>
      </c>
      <c r="D48" s="494" t="s">
        <v>74</v>
      </c>
      <c r="E48" s="245">
        <v>18</v>
      </c>
      <c r="F48" s="167">
        <f t="shared" si="2"/>
        <v>54</v>
      </c>
      <c r="G48" s="124"/>
      <c r="H48" s="6"/>
      <c r="I48" s="7"/>
    </row>
    <row r="49" spans="1:9">
      <c r="A49" s="454" t="s">
        <v>51</v>
      </c>
      <c r="B49" s="455" t="s">
        <v>52</v>
      </c>
      <c r="C49" s="444">
        <v>2008</v>
      </c>
      <c r="D49" s="479" t="s">
        <v>24</v>
      </c>
      <c r="E49" s="245">
        <v>18</v>
      </c>
      <c r="F49" s="167">
        <f t="shared" si="2"/>
        <v>54</v>
      </c>
      <c r="G49" s="123"/>
      <c r="H49" s="6"/>
      <c r="I49" s="7"/>
    </row>
    <row r="50" spans="1:9">
      <c r="A50" s="825" t="s">
        <v>57</v>
      </c>
      <c r="B50" s="951" t="s">
        <v>34</v>
      </c>
      <c r="C50" s="464">
        <v>2007</v>
      </c>
      <c r="D50" s="481" t="s">
        <v>58</v>
      </c>
      <c r="E50" s="370">
        <v>18</v>
      </c>
      <c r="F50" s="167">
        <f t="shared" si="2"/>
        <v>54</v>
      </c>
      <c r="G50" s="123"/>
      <c r="H50" s="6"/>
      <c r="I50" s="7"/>
    </row>
    <row r="51" spans="1:9">
      <c r="A51" s="825" t="s">
        <v>108</v>
      </c>
      <c r="B51" s="951" t="s">
        <v>109</v>
      </c>
      <c r="C51" s="456">
        <v>2008</v>
      </c>
      <c r="D51" s="479" t="s">
        <v>80</v>
      </c>
      <c r="E51" s="245">
        <v>17</v>
      </c>
      <c r="F51" s="167">
        <f t="shared" si="2"/>
        <v>51</v>
      </c>
      <c r="G51" s="123"/>
      <c r="H51" s="6"/>
      <c r="I51" s="7"/>
    </row>
    <row r="52" spans="1:9">
      <c r="A52" s="454" t="s">
        <v>78</v>
      </c>
      <c r="B52" s="455" t="s">
        <v>79</v>
      </c>
      <c r="C52" s="482">
        <v>2009</v>
      </c>
      <c r="D52" s="479" t="s">
        <v>80</v>
      </c>
      <c r="E52" s="245">
        <v>17</v>
      </c>
      <c r="F52" s="167">
        <f t="shared" si="2"/>
        <v>51</v>
      </c>
      <c r="G52" s="124"/>
      <c r="H52" s="6"/>
      <c r="I52" s="7"/>
    </row>
    <row r="53" spans="1:9">
      <c r="A53" s="454" t="s">
        <v>100</v>
      </c>
      <c r="B53" s="455" t="s">
        <v>67</v>
      </c>
      <c r="C53" s="482">
        <v>2007</v>
      </c>
      <c r="D53" s="450" t="s">
        <v>56</v>
      </c>
      <c r="E53" s="245">
        <v>17</v>
      </c>
      <c r="F53" s="167">
        <f t="shared" si="2"/>
        <v>51</v>
      </c>
      <c r="G53" s="123"/>
      <c r="H53" s="6"/>
      <c r="I53" s="7"/>
    </row>
    <row r="54" spans="1:9">
      <c r="A54" s="825" t="s">
        <v>49</v>
      </c>
      <c r="B54" s="951" t="s">
        <v>50</v>
      </c>
      <c r="C54" s="464">
        <v>2008</v>
      </c>
      <c r="D54" s="494" t="s">
        <v>29</v>
      </c>
      <c r="E54" s="593">
        <v>17</v>
      </c>
      <c r="F54" s="167">
        <f t="shared" si="2"/>
        <v>51</v>
      </c>
      <c r="G54" s="123"/>
      <c r="H54" s="6"/>
      <c r="I54" s="7"/>
    </row>
    <row r="55" spans="1:9">
      <c r="A55" s="454" t="s">
        <v>64</v>
      </c>
      <c r="B55" s="455" t="s">
        <v>65</v>
      </c>
      <c r="C55" s="444">
        <v>2006</v>
      </c>
      <c r="D55" s="559" t="s">
        <v>32</v>
      </c>
      <c r="E55" s="245">
        <v>17</v>
      </c>
      <c r="F55" s="167">
        <f t="shared" si="2"/>
        <v>51</v>
      </c>
      <c r="G55" s="123"/>
      <c r="H55" s="6"/>
      <c r="I55" s="7"/>
    </row>
    <row r="56" spans="1:9">
      <c r="A56" s="838" t="s">
        <v>104</v>
      </c>
      <c r="B56" s="844" t="s">
        <v>105</v>
      </c>
      <c r="C56" s="480">
        <v>2008</v>
      </c>
      <c r="D56" s="560" t="s">
        <v>85</v>
      </c>
      <c r="E56" s="245">
        <v>16</v>
      </c>
      <c r="F56" s="167">
        <f t="shared" si="2"/>
        <v>48</v>
      </c>
      <c r="G56" s="124"/>
      <c r="H56" s="6"/>
      <c r="I56" s="7"/>
    </row>
    <row r="57" spans="1:9">
      <c r="A57" s="981" t="s">
        <v>115</v>
      </c>
      <c r="B57" s="959" t="s">
        <v>79</v>
      </c>
      <c r="C57" s="444">
        <v>2008</v>
      </c>
      <c r="D57" s="1116" t="s">
        <v>74</v>
      </c>
      <c r="E57" s="245">
        <v>16</v>
      </c>
      <c r="F57" s="167">
        <f t="shared" si="2"/>
        <v>48</v>
      </c>
      <c r="G57" s="125"/>
      <c r="H57" s="6"/>
      <c r="I57" s="7"/>
    </row>
    <row r="58" spans="1:9">
      <c r="A58" s="825" t="s">
        <v>92</v>
      </c>
      <c r="B58" s="961" t="s">
        <v>46</v>
      </c>
      <c r="C58" s="509">
        <v>2007</v>
      </c>
      <c r="D58" s="494" t="s">
        <v>80</v>
      </c>
      <c r="E58" s="370">
        <v>16</v>
      </c>
      <c r="F58" s="167">
        <f t="shared" si="2"/>
        <v>48</v>
      </c>
      <c r="G58" s="123"/>
      <c r="H58" s="6"/>
      <c r="I58" s="7"/>
    </row>
    <row r="59" spans="1:9">
      <c r="A59" s="454" t="s">
        <v>106</v>
      </c>
      <c r="B59" s="844" t="s">
        <v>19</v>
      </c>
      <c r="C59" s="470">
        <v>2008</v>
      </c>
      <c r="D59" s="479" t="s">
        <v>39</v>
      </c>
      <c r="E59" s="370">
        <v>16</v>
      </c>
      <c r="F59" s="167">
        <f t="shared" si="2"/>
        <v>48</v>
      </c>
      <c r="G59" s="123"/>
      <c r="H59" s="6"/>
      <c r="I59" s="7"/>
    </row>
    <row r="60" spans="1:9">
      <c r="A60" s="772" t="s">
        <v>110</v>
      </c>
      <c r="B60" s="844" t="s">
        <v>111</v>
      </c>
      <c r="C60" s="470">
        <v>2008</v>
      </c>
      <c r="D60" s="561" t="s">
        <v>32</v>
      </c>
      <c r="E60" s="370">
        <v>16</v>
      </c>
      <c r="F60" s="167">
        <f t="shared" si="2"/>
        <v>48</v>
      </c>
      <c r="G60" s="123"/>
      <c r="H60" s="6"/>
      <c r="I60" s="7"/>
    </row>
    <row r="61" spans="1:9">
      <c r="A61" s="454" t="s">
        <v>72</v>
      </c>
      <c r="B61" s="455" t="s">
        <v>73</v>
      </c>
      <c r="C61" s="444">
        <v>2009</v>
      </c>
      <c r="D61" s="479" t="s">
        <v>74</v>
      </c>
      <c r="E61" s="245">
        <v>15</v>
      </c>
      <c r="F61" s="167">
        <f t="shared" si="2"/>
        <v>45</v>
      </c>
      <c r="G61" s="124"/>
      <c r="H61" s="6"/>
      <c r="I61" s="7"/>
    </row>
    <row r="62" spans="1:9">
      <c r="A62" s="825" t="s">
        <v>116</v>
      </c>
      <c r="B62" s="951" t="s">
        <v>52</v>
      </c>
      <c r="C62" s="464">
        <v>2009</v>
      </c>
      <c r="D62" s="494" t="s">
        <v>74</v>
      </c>
      <c r="E62" s="370">
        <v>15</v>
      </c>
      <c r="F62" s="167">
        <f t="shared" si="2"/>
        <v>45</v>
      </c>
      <c r="G62" s="123"/>
      <c r="H62" s="6"/>
      <c r="I62" s="7"/>
    </row>
    <row r="63" spans="1:9">
      <c r="A63" s="825" t="s">
        <v>117</v>
      </c>
      <c r="B63" s="951" t="s">
        <v>83</v>
      </c>
      <c r="C63" s="456">
        <v>2010</v>
      </c>
      <c r="D63" s="479" t="s">
        <v>80</v>
      </c>
      <c r="E63" s="245">
        <v>14</v>
      </c>
      <c r="F63" s="167">
        <f t="shared" si="2"/>
        <v>42</v>
      </c>
      <c r="G63" s="123"/>
      <c r="H63" s="6"/>
      <c r="I63" s="7"/>
    </row>
    <row r="64" spans="1:9">
      <c r="A64" s="454" t="s">
        <v>101</v>
      </c>
      <c r="B64" s="455" t="s">
        <v>31</v>
      </c>
      <c r="C64" s="444">
        <v>2007</v>
      </c>
      <c r="D64" s="479" t="s">
        <v>76</v>
      </c>
      <c r="E64" s="245">
        <v>12</v>
      </c>
      <c r="F64" s="167">
        <f t="shared" si="2"/>
        <v>36</v>
      </c>
      <c r="G64" s="123"/>
      <c r="H64" s="6"/>
      <c r="I64" s="7"/>
    </row>
    <row r="65" spans="1:9">
      <c r="A65" s="454" t="s">
        <v>91</v>
      </c>
      <c r="B65" s="455" t="s">
        <v>26</v>
      </c>
      <c r="C65" s="444">
        <v>2007</v>
      </c>
      <c r="D65" s="479" t="s">
        <v>29</v>
      </c>
      <c r="E65" s="248">
        <v>12</v>
      </c>
      <c r="F65" s="167">
        <f t="shared" si="2"/>
        <v>36</v>
      </c>
      <c r="G65" s="124"/>
      <c r="H65" s="6"/>
      <c r="I65" s="7"/>
    </row>
    <row r="66" spans="1:9">
      <c r="A66" s="825" t="s">
        <v>81</v>
      </c>
      <c r="B66" s="951" t="s">
        <v>19</v>
      </c>
      <c r="C66" s="456">
        <v>2008</v>
      </c>
      <c r="D66" s="494" t="s">
        <v>14</v>
      </c>
      <c r="E66" s="370">
        <v>11</v>
      </c>
      <c r="F66" s="167">
        <f t="shared" si="2"/>
        <v>33</v>
      </c>
      <c r="G66" s="123"/>
      <c r="H66" s="6"/>
      <c r="I66" s="7"/>
    </row>
    <row r="67" spans="1:9">
      <c r="A67" s="825"/>
      <c r="B67" s="951"/>
      <c r="C67" s="464"/>
      <c r="D67" s="560"/>
      <c r="E67" s="245"/>
      <c r="F67" s="167">
        <f t="shared" si="2"/>
        <v>0</v>
      </c>
      <c r="G67" s="123"/>
      <c r="H67" s="6"/>
      <c r="I67" s="7"/>
    </row>
    <row r="68" spans="1:9">
      <c r="A68" s="454"/>
      <c r="B68" s="455"/>
      <c r="C68" s="444"/>
      <c r="D68" s="494"/>
      <c r="E68" s="248"/>
      <c r="F68" s="167">
        <f t="shared" si="2"/>
        <v>0</v>
      </c>
      <c r="G68" s="124"/>
      <c r="H68" s="6"/>
      <c r="I68" s="7"/>
    </row>
    <row r="69" spans="1:9" ht="15.75" thickBot="1">
      <c r="A69" s="952"/>
      <c r="B69" s="953"/>
      <c r="C69" s="496"/>
      <c r="D69" s="569"/>
      <c r="E69" s="252"/>
      <c r="F69" s="167">
        <f t="shared" si="2"/>
        <v>0</v>
      </c>
      <c r="G69" s="123"/>
      <c r="H69" s="6"/>
      <c r="I69" s="7"/>
    </row>
    <row r="70" spans="1:9">
      <c r="A70" s="448"/>
      <c r="B70" s="465"/>
      <c r="C70" s="839"/>
      <c r="D70" s="479"/>
      <c r="E70" s="245"/>
      <c r="F70" s="167">
        <f t="shared" ref="F70:F72" si="3">E70*3</f>
        <v>0</v>
      </c>
      <c r="G70" s="123"/>
      <c r="H70" s="6"/>
      <c r="I70" s="7"/>
    </row>
    <row r="71" spans="1:9">
      <c r="A71" s="454"/>
      <c r="B71" s="443"/>
      <c r="C71" s="444"/>
      <c r="D71" s="479"/>
      <c r="E71" s="245"/>
      <c r="F71" s="167">
        <f t="shared" si="3"/>
        <v>0</v>
      </c>
      <c r="G71" s="124"/>
      <c r="H71" s="6"/>
      <c r="I71" s="7"/>
    </row>
    <row r="72" spans="1:9">
      <c r="A72" s="454"/>
      <c r="B72" s="443"/>
      <c r="C72" s="444"/>
      <c r="D72" s="479"/>
      <c r="E72" s="245"/>
      <c r="F72" s="167">
        <f t="shared" si="3"/>
        <v>0</v>
      </c>
      <c r="G72" s="123"/>
      <c r="H72" s="6"/>
      <c r="I72" s="7"/>
    </row>
    <row r="73" spans="1:9">
      <c r="A73" s="831"/>
      <c r="B73" s="81"/>
      <c r="C73" s="60"/>
      <c r="D73" s="751"/>
      <c r="E73" s="245"/>
      <c r="F73" s="167">
        <f t="shared" ref="F73:F75" si="4">E73*3</f>
        <v>0</v>
      </c>
      <c r="G73" s="123"/>
      <c r="H73" s="6"/>
      <c r="I73" s="7"/>
    </row>
    <row r="74" spans="1:9">
      <c r="A74" s="504"/>
      <c r="B74" s="505"/>
      <c r="C74" s="506"/>
      <c r="D74" s="559"/>
      <c r="E74" s="370"/>
      <c r="F74" s="167">
        <f t="shared" si="4"/>
        <v>0</v>
      </c>
      <c r="G74" s="124"/>
      <c r="H74" s="6"/>
      <c r="I74" s="7"/>
    </row>
    <row r="75" spans="1:9">
      <c r="A75" s="442"/>
      <c r="B75" s="443"/>
      <c r="C75" s="444"/>
      <c r="D75" s="479"/>
      <c r="E75" s="370"/>
      <c r="F75" s="167">
        <f t="shared" si="4"/>
        <v>0</v>
      </c>
      <c r="G75" s="123"/>
      <c r="H75" s="6"/>
      <c r="I75" s="7"/>
    </row>
    <row r="76" spans="1:9" ht="15.75" thickBot="1">
      <c r="A76" s="474"/>
      <c r="B76" s="475"/>
      <c r="C76" s="476"/>
      <c r="D76" s="569"/>
      <c r="E76" s="252"/>
      <c r="F76" s="173">
        <f t="shared" ref="F76" si="5">E76*3</f>
        <v>0</v>
      </c>
      <c r="G76" s="180"/>
      <c r="H76" s="6"/>
      <c r="I76" s="7"/>
    </row>
    <row r="77" spans="1:9">
      <c r="A77" s="162"/>
      <c r="B77" s="171"/>
      <c r="C77" s="172"/>
      <c r="D77" s="6"/>
      <c r="E77" s="171"/>
      <c r="F77" s="6"/>
      <c r="G77" s="6"/>
      <c r="H77" s="6"/>
      <c r="I77" s="7"/>
    </row>
    <row r="78" spans="1:9">
      <c r="A78" s="160"/>
      <c r="B78" s="5"/>
      <c r="C78" s="512"/>
      <c r="D78" s="6"/>
      <c r="E78" s="6"/>
      <c r="F78" s="6"/>
      <c r="G78" s="6"/>
      <c r="H78" s="6"/>
      <c r="I78" s="7"/>
    </row>
    <row r="79" spans="1:9">
      <c r="A79" s="160"/>
      <c r="B79" s="6"/>
      <c r="C79" s="512"/>
      <c r="D79" s="6"/>
      <c r="E79" s="6"/>
      <c r="F79" s="6"/>
      <c r="G79" s="6"/>
      <c r="H79" s="6"/>
      <c r="I79" s="7"/>
    </row>
  </sheetData>
  <sortState xmlns:xlrd2="http://schemas.microsoft.com/office/spreadsheetml/2017/richdata2" ref="A9:H10">
    <sortCondition ref="H9:H10"/>
  </sortState>
  <mergeCells count="3">
    <mergeCell ref="A1:G1"/>
    <mergeCell ref="E2:G2"/>
    <mergeCell ref="A3:G3"/>
  </mergeCells>
  <phoneticPr fontId="0" type="noConversion"/>
  <pageMargins left="0.9055118110236221" right="0.70866141732283472" top="0.39370078740157483" bottom="0.19685039370078741" header="0.31496062992125984" footer="0.31496062992125984"/>
  <pageSetup paperSize="9" scale="7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I79"/>
  <sheetViews>
    <sheetView zoomScale="140" zoomScaleNormal="140" workbookViewId="0">
      <selection activeCell="I19" sqref="I19"/>
    </sheetView>
  </sheetViews>
  <sheetFormatPr defaultRowHeight="15"/>
  <cols>
    <col min="1" max="1" width="14.85546875" customWidth="1"/>
    <col min="2" max="2" width="15" customWidth="1"/>
    <col min="3" max="3" width="9.7109375" style="1" customWidth="1"/>
    <col min="4" max="4" width="36.140625" customWidth="1"/>
    <col min="5" max="7" width="9.7109375" customWidth="1"/>
  </cols>
  <sheetData>
    <row r="1" spans="1:9" ht="20.25" customHeight="1">
      <c r="A1" s="1228" t="s">
        <v>129</v>
      </c>
      <c r="B1" s="1228"/>
      <c r="C1" s="1228"/>
      <c r="D1" s="1228"/>
      <c r="E1" s="1228"/>
      <c r="F1" s="1228"/>
      <c r="G1" s="1228"/>
      <c r="H1" s="6"/>
      <c r="I1" s="7"/>
    </row>
    <row r="2" spans="1:9" ht="13.5" customHeight="1">
      <c r="A2" s="12" t="s">
        <v>1</v>
      </c>
      <c r="C2" s="511"/>
      <c r="D2" s="10"/>
      <c r="E2" s="1229" t="s">
        <v>2</v>
      </c>
      <c r="F2" s="1230"/>
      <c r="G2" s="1230"/>
      <c r="H2" s="10"/>
      <c r="I2" s="11"/>
    </row>
    <row r="3" spans="1:9">
      <c r="A3" s="1233" t="s">
        <v>131</v>
      </c>
      <c r="B3" s="1233"/>
      <c r="C3" s="1233"/>
      <c r="D3" s="1233"/>
      <c r="E3" s="1233"/>
      <c r="F3" s="1233"/>
      <c r="G3" s="1233"/>
      <c r="H3" s="6"/>
      <c r="I3" s="7"/>
    </row>
    <row r="4" spans="1:9" ht="15.75" thickBot="1">
      <c r="A4" s="3"/>
      <c r="B4" s="8"/>
      <c r="C4" s="8"/>
      <c r="D4" s="8"/>
      <c r="E4" s="6"/>
      <c r="F4" s="6"/>
      <c r="G4" s="6"/>
      <c r="H4" s="6"/>
      <c r="I4" s="7"/>
    </row>
    <row r="5" spans="1:9" ht="27" thickTop="1" thickBot="1">
      <c r="A5" s="18" t="s">
        <v>4</v>
      </c>
      <c r="B5" s="15" t="s">
        <v>5</v>
      </c>
      <c r="C5" s="115" t="s">
        <v>6</v>
      </c>
      <c r="D5" s="20" t="s">
        <v>7</v>
      </c>
      <c r="E5" s="18" t="s">
        <v>8</v>
      </c>
      <c r="F5" s="19" t="s">
        <v>9</v>
      </c>
      <c r="G5" s="20" t="s">
        <v>10</v>
      </c>
      <c r="H5" s="117" t="s">
        <v>132</v>
      </c>
      <c r="I5" s="4"/>
    </row>
    <row r="6" spans="1:9">
      <c r="A6" s="454" t="s">
        <v>88</v>
      </c>
      <c r="B6" s="1027" t="s">
        <v>46</v>
      </c>
      <c r="C6" s="462">
        <v>2006</v>
      </c>
      <c r="D6" s="1034" t="s">
        <v>35</v>
      </c>
      <c r="E6" s="1082">
        <v>45</v>
      </c>
      <c r="F6" s="404">
        <f t="shared" ref="F6:F37" si="0">E6*1.5</f>
        <v>67.5</v>
      </c>
      <c r="G6" s="127">
        <v>1</v>
      </c>
      <c r="H6" s="6"/>
      <c r="I6" s="7"/>
    </row>
    <row r="7" spans="1:9">
      <c r="A7" s="1014" t="s">
        <v>47</v>
      </c>
      <c r="B7" s="1027" t="s">
        <v>21</v>
      </c>
      <c r="C7" s="1028">
        <v>2008</v>
      </c>
      <c r="D7" s="1013" t="s">
        <v>48</v>
      </c>
      <c r="E7" s="382">
        <v>43</v>
      </c>
      <c r="F7" s="405">
        <f t="shared" si="0"/>
        <v>64.5</v>
      </c>
      <c r="G7" s="125">
        <v>2</v>
      </c>
      <c r="H7" s="6"/>
      <c r="I7" s="7"/>
    </row>
    <row r="8" spans="1:9">
      <c r="A8" s="1014" t="s">
        <v>75</v>
      </c>
      <c r="B8" s="1027" t="s">
        <v>46</v>
      </c>
      <c r="C8" s="1040">
        <v>2008</v>
      </c>
      <c r="D8" s="1013" t="s">
        <v>76</v>
      </c>
      <c r="E8" s="245">
        <v>41</v>
      </c>
      <c r="F8" s="405">
        <f t="shared" si="0"/>
        <v>61.5</v>
      </c>
      <c r="G8" s="123">
        <v>3</v>
      </c>
      <c r="H8" s="6"/>
      <c r="I8" s="7"/>
    </row>
    <row r="9" spans="1:9">
      <c r="A9" s="831" t="s">
        <v>25</v>
      </c>
      <c r="B9" s="965" t="s">
        <v>26</v>
      </c>
      <c r="C9" s="775">
        <v>2007</v>
      </c>
      <c r="D9" s="154" t="s">
        <v>27</v>
      </c>
      <c r="E9" s="372">
        <v>39</v>
      </c>
      <c r="F9" s="405">
        <f t="shared" si="0"/>
        <v>58.5</v>
      </c>
      <c r="G9" s="123"/>
      <c r="H9" s="6"/>
      <c r="I9" s="7"/>
    </row>
    <row r="10" spans="1:9">
      <c r="A10" s="1085" t="s">
        <v>62</v>
      </c>
      <c r="B10" s="1039" t="s">
        <v>63</v>
      </c>
      <c r="C10" s="1062">
        <v>2007</v>
      </c>
      <c r="D10" s="1026" t="s">
        <v>22</v>
      </c>
      <c r="E10" s="638">
        <v>38</v>
      </c>
      <c r="F10" s="406">
        <f t="shared" si="0"/>
        <v>57</v>
      </c>
      <c r="G10" s="124"/>
      <c r="H10" s="6">
        <v>8</v>
      </c>
      <c r="I10" s="7"/>
    </row>
    <row r="11" spans="1:9">
      <c r="A11" s="980" t="s">
        <v>102</v>
      </c>
      <c r="B11" s="965" t="s">
        <v>103</v>
      </c>
      <c r="C11" s="60">
        <v>2008</v>
      </c>
      <c r="D11" s="149" t="s">
        <v>27</v>
      </c>
      <c r="E11" s="372">
        <v>38</v>
      </c>
      <c r="F11" s="405">
        <f t="shared" si="0"/>
        <v>57</v>
      </c>
      <c r="G11" s="123"/>
      <c r="H11" s="6">
        <v>12</v>
      </c>
      <c r="I11" s="7"/>
    </row>
    <row r="12" spans="1:9">
      <c r="A12" s="1009" t="s">
        <v>54</v>
      </c>
      <c r="B12" s="1010" t="s">
        <v>55</v>
      </c>
      <c r="C12" s="1011">
        <v>2006</v>
      </c>
      <c r="D12" s="1081" t="s">
        <v>56</v>
      </c>
      <c r="E12" s="245">
        <v>36</v>
      </c>
      <c r="F12" s="408">
        <f t="shared" si="0"/>
        <v>54</v>
      </c>
      <c r="G12" s="128"/>
      <c r="H12" s="6"/>
      <c r="I12" s="7"/>
    </row>
    <row r="13" spans="1:9">
      <c r="A13" s="1014" t="s">
        <v>86</v>
      </c>
      <c r="B13" s="1012" t="s">
        <v>87</v>
      </c>
      <c r="C13" s="995">
        <v>2009</v>
      </c>
      <c r="D13" s="1023" t="s">
        <v>58</v>
      </c>
      <c r="E13" s="382">
        <v>35</v>
      </c>
      <c r="F13" s="405">
        <f>E13*1.5</f>
        <v>52.5</v>
      </c>
      <c r="G13" s="125"/>
      <c r="H13" s="6">
        <v>32</v>
      </c>
      <c r="I13" s="7"/>
    </row>
    <row r="14" spans="1:9">
      <c r="A14" s="1117" t="s">
        <v>84</v>
      </c>
      <c r="B14" s="1117" t="s">
        <v>65</v>
      </c>
      <c r="C14" s="1118">
        <v>2008</v>
      </c>
      <c r="D14" s="1119" t="s">
        <v>85</v>
      </c>
      <c r="E14" s="638">
        <v>35</v>
      </c>
      <c r="F14" s="408">
        <f>E14*1.5</f>
        <v>52.5</v>
      </c>
      <c r="G14" s="125"/>
      <c r="H14" s="6">
        <v>46</v>
      </c>
      <c r="I14" s="7"/>
    </row>
    <row r="15" spans="1:9">
      <c r="A15" s="962" t="s">
        <v>69</v>
      </c>
      <c r="B15" s="994" t="s">
        <v>70</v>
      </c>
      <c r="C15" s="995">
        <v>2007</v>
      </c>
      <c r="D15" s="996" t="s">
        <v>24</v>
      </c>
      <c r="E15" s="382">
        <v>34</v>
      </c>
      <c r="F15" s="405">
        <f t="shared" si="0"/>
        <v>51</v>
      </c>
      <c r="G15" s="123"/>
      <c r="H15" s="6"/>
      <c r="I15" s="7"/>
    </row>
    <row r="16" spans="1:9">
      <c r="A16" s="1064" t="s">
        <v>20</v>
      </c>
      <c r="B16" s="1064" t="s">
        <v>21</v>
      </c>
      <c r="C16" s="1078">
        <v>2009</v>
      </c>
      <c r="D16" s="1079" t="s">
        <v>22</v>
      </c>
      <c r="E16" s="372">
        <v>33</v>
      </c>
      <c r="F16" s="408">
        <f t="shared" si="0"/>
        <v>49.5</v>
      </c>
      <c r="G16" s="125"/>
      <c r="H16" s="6"/>
      <c r="I16" s="7"/>
    </row>
    <row r="17" spans="1:9">
      <c r="A17" s="994" t="s">
        <v>45</v>
      </c>
      <c r="B17" s="994" t="s">
        <v>46</v>
      </c>
      <c r="C17" s="995">
        <v>2009</v>
      </c>
      <c r="D17" s="1102" t="s">
        <v>17</v>
      </c>
      <c r="E17" s="382">
        <v>33</v>
      </c>
      <c r="F17" s="405">
        <f t="shared" si="0"/>
        <v>49.5</v>
      </c>
      <c r="G17" s="125"/>
      <c r="H17" s="6"/>
      <c r="I17" s="7"/>
    </row>
    <row r="18" spans="1:9">
      <c r="A18" s="1029" t="s">
        <v>33</v>
      </c>
      <c r="B18" s="1030" t="s">
        <v>34</v>
      </c>
      <c r="C18" s="1032">
        <v>2006</v>
      </c>
      <c r="D18" s="1034" t="s">
        <v>35</v>
      </c>
      <c r="E18" s="379">
        <v>33</v>
      </c>
      <c r="F18" s="406">
        <f t="shared" si="0"/>
        <v>49.5</v>
      </c>
      <c r="G18" s="125"/>
      <c r="H18" s="6"/>
      <c r="I18" s="7"/>
    </row>
    <row r="19" spans="1:9">
      <c r="A19" s="1014" t="s">
        <v>113</v>
      </c>
      <c r="B19" s="1012" t="s">
        <v>114</v>
      </c>
      <c r="C19" s="1017">
        <v>2008</v>
      </c>
      <c r="D19" s="1013" t="s">
        <v>48</v>
      </c>
      <c r="E19" s="382">
        <v>33</v>
      </c>
      <c r="F19" s="405">
        <f t="shared" si="0"/>
        <v>49.5</v>
      </c>
      <c r="G19" s="125"/>
      <c r="H19" s="6"/>
      <c r="I19" s="7"/>
    </row>
    <row r="20" spans="1:9">
      <c r="A20" s="1014" t="s">
        <v>66</v>
      </c>
      <c r="B20" s="1012" t="s">
        <v>67</v>
      </c>
      <c r="C20" s="1015">
        <v>2007</v>
      </c>
      <c r="D20" s="1013" t="s">
        <v>58</v>
      </c>
      <c r="E20" s="382">
        <v>33</v>
      </c>
      <c r="F20" s="405">
        <f t="shared" si="0"/>
        <v>49.5</v>
      </c>
      <c r="G20" s="125"/>
      <c r="H20" s="6"/>
      <c r="I20" s="7"/>
    </row>
    <row r="21" spans="1:9">
      <c r="A21" s="1014" t="s">
        <v>30</v>
      </c>
      <c r="B21" s="1012" t="s">
        <v>31</v>
      </c>
      <c r="C21" s="1015">
        <v>2006</v>
      </c>
      <c r="D21" s="1052" t="s">
        <v>32</v>
      </c>
      <c r="E21" s="382">
        <v>33</v>
      </c>
      <c r="F21" s="405">
        <f t="shared" si="0"/>
        <v>49.5</v>
      </c>
      <c r="G21" s="125"/>
      <c r="H21" s="6"/>
      <c r="I21" s="7"/>
    </row>
    <row r="22" spans="1:9">
      <c r="A22" s="1038" t="s">
        <v>77</v>
      </c>
      <c r="B22" s="1039" t="s">
        <v>38</v>
      </c>
      <c r="C22" s="1066">
        <v>2007</v>
      </c>
      <c r="D22" s="1026" t="s">
        <v>22</v>
      </c>
      <c r="E22" s="638">
        <v>32</v>
      </c>
      <c r="F22" s="408">
        <f t="shared" si="0"/>
        <v>48</v>
      </c>
      <c r="G22" s="125"/>
      <c r="H22" s="6"/>
      <c r="I22" s="7"/>
    </row>
    <row r="23" spans="1:9">
      <c r="A23" s="454" t="s">
        <v>78</v>
      </c>
      <c r="B23" s="1012" t="s">
        <v>79</v>
      </c>
      <c r="C23" s="1017">
        <v>2009</v>
      </c>
      <c r="D23" s="494" t="s">
        <v>80</v>
      </c>
      <c r="E23" s="245">
        <v>32</v>
      </c>
      <c r="F23" s="405">
        <f t="shared" si="0"/>
        <v>48</v>
      </c>
      <c r="G23" s="125"/>
      <c r="H23" s="6"/>
      <c r="I23" s="7"/>
    </row>
    <row r="24" spans="1:9">
      <c r="A24" s="831" t="s">
        <v>71</v>
      </c>
      <c r="B24" s="965" t="s">
        <v>34</v>
      </c>
      <c r="C24" s="60">
        <v>2008</v>
      </c>
      <c r="D24" s="149" t="s">
        <v>27</v>
      </c>
      <c r="E24" s="245">
        <v>32</v>
      </c>
      <c r="F24" s="408">
        <f t="shared" si="0"/>
        <v>48</v>
      </c>
      <c r="G24" s="125"/>
      <c r="H24" s="6"/>
      <c r="I24" s="7"/>
    </row>
    <row r="25" spans="1:9">
      <c r="A25" s="1012" t="s">
        <v>93</v>
      </c>
      <c r="B25" s="1012" t="s">
        <v>94</v>
      </c>
      <c r="C25" s="1017">
        <v>2009</v>
      </c>
      <c r="D25" s="1023" t="s">
        <v>48</v>
      </c>
      <c r="E25" s="382">
        <v>32</v>
      </c>
      <c r="F25" s="1121">
        <f t="shared" si="0"/>
        <v>48</v>
      </c>
      <c r="G25" s="1120"/>
      <c r="H25" s="6"/>
      <c r="I25" s="7"/>
    </row>
    <row r="26" spans="1:9">
      <c r="A26" s="1029" t="s">
        <v>12</v>
      </c>
      <c r="B26" s="1010" t="s">
        <v>13</v>
      </c>
      <c r="C26" s="1041">
        <v>2006</v>
      </c>
      <c r="D26" s="1018" t="s">
        <v>14</v>
      </c>
      <c r="E26" s="379">
        <v>31</v>
      </c>
      <c r="F26" s="406">
        <f t="shared" si="0"/>
        <v>46.5</v>
      </c>
      <c r="G26" s="125"/>
      <c r="H26" s="6"/>
      <c r="I26" s="7"/>
    </row>
    <row r="27" spans="1:9">
      <c r="A27" s="1014" t="s">
        <v>18</v>
      </c>
      <c r="B27" s="1021" t="s">
        <v>19</v>
      </c>
      <c r="C27" s="1031">
        <v>2007</v>
      </c>
      <c r="D27" s="1023" t="s">
        <v>17</v>
      </c>
      <c r="E27" s="382">
        <v>31</v>
      </c>
      <c r="F27" s="408">
        <f t="shared" si="0"/>
        <v>46.5</v>
      </c>
      <c r="G27" s="123"/>
      <c r="H27" s="6"/>
      <c r="I27" s="7"/>
    </row>
    <row r="28" spans="1:9">
      <c r="A28" s="1024" t="s">
        <v>15</v>
      </c>
      <c r="B28" s="1021" t="s">
        <v>16</v>
      </c>
      <c r="C28" s="1031">
        <v>2006</v>
      </c>
      <c r="D28" s="1034" t="s">
        <v>17</v>
      </c>
      <c r="E28" s="382">
        <v>31</v>
      </c>
      <c r="F28" s="405">
        <f t="shared" si="0"/>
        <v>46.5</v>
      </c>
      <c r="G28" s="128"/>
      <c r="H28" s="6"/>
      <c r="I28" s="7"/>
    </row>
    <row r="29" spans="1:9">
      <c r="A29" s="1014" t="s">
        <v>57</v>
      </c>
      <c r="B29" s="1012" t="s">
        <v>34</v>
      </c>
      <c r="C29" s="1015">
        <v>2007</v>
      </c>
      <c r="D29" s="1023" t="s">
        <v>58</v>
      </c>
      <c r="E29" s="382">
        <v>31</v>
      </c>
      <c r="F29" s="405">
        <f t="shared" si="0"/>
        <v>46.5</v>
      </c>
      <c r="G29" s="125"/>
      <c r="H29" s="6"/>
      <c r="I29" s="7"/>
    </row>
    <row r="30" spans="1:9">
      <c r="A30" s="1029" t="s">
        <v>98</v>
      </c>
      <c r="B30" s="1030" t="s">
        <v>99</v>
      </c>
      <c r="C30" s="1032">
        <v>2009</v>
      </c>
      <c r="D30" s="1034" t="s">
        <v>76</v>
      </c>
      <c r="E30" s="370">
        <v>30</v>
      </c>
      <c r="F30" s="408">
        <f t="shared" si="0"/>
        <v>45</v>
      </c>
      <c r="G30" s="123"/>
      <c r="H30" s="6"/>
      <c r="I30" s="7"/>
    </row>
    <row r="31" spans="1:9">
      <c r="A31" s="454" t="s">
        <v>107</v>
      </c>
      <c r="B31" s="1012" t="s">
        <v>16</v>
      </c>
      <c r="C31" s="1017">
        <v>2009</v>
      </c>
      <c r="D31" s="1043" t="s">
        <v>56</v>
      </c>
      <c r="E31" s="372">
        <v>30</v>
      </c>
      <c r="F31" s="410">
        <f t="shared" si="0"/>
        <v>45</v>
      </c>
      <c r="G31" s="128"/>
      <c r="H31" s="6"/>
      <c r="I31" s="7"/>
    </row>
    <row r="32" spans="1:9">
      <c r="A32" s="1045" t="s">
        <v>60</v>
      </c>
      <c r="B32" s="1047" t="s">
        <v>61</v>
      </c>
      <c r="C32" s="1050">
        <v>2009</v>
      </c>
      <c r="D32" s="1043" t="s">
        <v>56</v>
      </c>
      <c r="E32" s="377">
        <v>30</v>
      </c>
      <c r="F32" s="405">
        <f t="shared" si="0"/>
        <v>45</v>
      </c>
      <c r="G32" s="125"/>
      <c r="H32" s="6"/>
      <c r="I32" s="7"/>
    </row>
    <row r="33" spans="1:9">
      <c r="A33" s="454" t="s">
        <v>28</v>
      </c>
      <c r="B33" s="1012" t="s">
        <v>16</v>
      </c>
      <c r="C33" s="444">
        <v>2006</v>
      </c>
      <c r="D33" s="479" t="s">
        <v>29</v>
      </c>
      <c r="E33" s="377">
        <v>30</v>
      </c>
      <c r="F33" s="405">
        <f t="shared" si="0"/>
        <v>45</v>
      </c>
      <c r="G33" s="125"/>
      <c r="H33" s="6"/>
      <c r="I33" s="7"/>
    </row>
    <row r="34" spans="1:9">
      <c r="A34" s="1029" t="s">
        <v>23</v>
      </c>
      <c r="B34" s="1025" t="s">
        <v>21</v>
      </c>
      <c r="C34" s="1051">
        <v>2008</v>
      </c>
      <c r="D34" s="1018" t="s">
        <v>24</v>
      </c>
      <c r="E34" s="386">
        <v>30</v>
      </c>
      <c r="F34" s="408">
        <f t="shared" si="0"/>
        <v>45</v>
      </c>
      <c r="G34" s="123"/>
      <c r="H34" s="6"/>
      <c r="I34" s="7"/>
    </row>
    <row r="35" spans="1:9">
      <c r="A35" s="454" t="s">
        <v>36</v>
      </c>
      <c r="B35" s="1027" t="s">
        <v>26</v>
      </c>
      <c r="C35" s="462">
        <v>2007</v>
      </c>
      <c r="D35" s="494" t="s">
        <v>17</v>
      </c>
      <c r="E35" s="382">
        <v>30</v>
      </c>
      <c r="F35" s="1123">
        <f t="shared" si="0"/>
        <v>45</v>
      </c>
      <c r="G35" s="125"/>
      <c r="H35" s="6"/>
      <c r="I35" s="7"/>
    </row>
    <row r="36" spans="1:9">
      <c r="A36" s="1014" t="s">
        <v>37</v>
      </c>
      <c r="B36" s="1027" t="s">
        <v>38</v>
      </c>
      <c r="C36" s="1040">
        <v>2008</v>
      </c>
      <c r="D36" s="1018" t="s">
        <v>39</v>
      </c>
      <c r="E36" s="382">
        <v>30</v>
      </c>
      <c r="F36" s="1124">
        <f t="shared" si="0"/>
        <v>45</v>
      </c>
      <c r="G36" s="123"/>
      <c r="H36" s="6"/>
      <c r="I36" s="7"/>
    </row>
    <row r="37" spans="1:9">
      <c r="A37" s="1029" t="s">
        <v>95</v>
      </c>
      <c r="B37" s="1088" t="s">
        <v>96</v>
      </c>
      <c r="C37" s="1011">
        <v>2009</v>
      </c>
      <c r="D37" s="1018" t="s">
        <v>85</v>
      </c>
      <c r="E37" s="638">
        <v>29</v>
      </c>
      <c r="F37" s="406">
        <f t="shared" si="0"/>
        <v>43.5</v>
      </c>
      <c r="G37" s="128"/>
      <c r="H37" s="6"/>
      <c r="I37" s="7"/>
    </row>
    <row r="38" spans="1:9">
      <c r="A38" s="1029" t="s">
        <v>59</v>
      </c>
      <c r="B38" s="1030" t="s">
        <v>46</v>
      </c>
      <c r="C38" s="1011">
        <v>2007</v>
      </c>
      <c r="D38" s="494" t="s">
        <v>14</v>
      </c>
      <c r="E38" s="379">
        <v>29</v>
      </c>
      <c r="F38" s="1124">
        <f t="shared" ref="F38:F69" si="1">E38*1.5</f>
        <v>43.5</v>
      </c>
      <c r="G38" s="125"/>
      <c r="H38" s="6"/>
      <c r="I38" s="7"/>
    </row>
    <row r="39" spans="1:9">
      <c r="A39" s="831" t="s">
        <v>118</v>
      </c>
      <c r="B39" s="965" t="s">
        <v>119</v>
      </c>
      <c r="C39" s="60">
        <v>2008</v>
      </c>
      <c r="D39" s="154" t="s">
        <v>27</v>
      </c>
      <c r="E39" s="379">
        <v>29</v>
      </c>
      <c r="F39" s="1124">
        <f t="shared" si="1"/>
        <v>43.5</v>
      </c>
      <c r="G39" s="123"/>
      <c r="H39" s="6"/>
      <c r="I39" s="7"/>
    </row>
    <row r="40" spans="1:9">
      <c r="A40" s="454" t="s">
        <v>82</v>
      </c>
      <c r="B40" s="1012" t="s">
        <v>83</v>
      </c>
      <c r="C40" s="1031">
        <v>2008</v>
      </c>
      <c r="D40" s="1023" t="s">
        <v>76</v>
      </c>
      <c r="E40" s="245">
        <v>28</v>
      </c>
      <c r="F40" s="1124">
        <f t="shared" si="1"/>
        <v>42</v>
      </c>
      <c r="G40" s="128"/>
      <c r="H40" s="6"/>
      <c r="I40" s="7"/>
    </row>
    <row r="41" spans="1:9">
      <c r="A41" s="1014" t="s">
        <v>92</v>
      </c>
      <c r="B41" s="1012" t="s">
        <v>46</v>
      </c>
      <c r="C41" s="1017">
        <v>2007</v>
      </c>
      <c r="D41" s="1023" t="s">
        <v>80</v>
      </c>
      <c r="E41" s="377">
        <v>28</v>
      </c>
      <c r="F41" s="405">
        <f t="shared" si="1"/>
        <v>42</v>
      </c>
      <c r="G41" s="125"/>
      <c r="H41" s="6"/>
      <c r="I41" s="7"/>
    </row>
    <row r="42" spans="1:9">
      <c r="A42" s="825" t="s">
        <v>53</v>
      </c>
      <c r="B42" s="1030" t="s">
        <v>21</v>
      </c>
      <c r="C42" s="1032">
        <v>2006</v>
      </c>
      <c r="D42" s="1018" t="s">
        <v>35</v>
      </c>
      <c r="E42" s="379">
        <v>28</v>
      </c>
      <c r="F42" s="1124">
        <f t="shared" si="1"/>
        <v>42</v>
      </c>
      <c r="G42" s="123"/>
      <c r="H42" s="6"/>
      <c r="I42" s="7"/>
    </row>
    <row r="43" spans="1:9">
      <c r="A43" s="1005" t="s">
        <v>43</v>
      </c>
      <c r="B43" s="1039" t="s">
        <v>44</v>
      </c>
      <c r="C43" s="1066">
        <v>2007</v>
      </c>
      <c r="D43" s="1080" t="s">
        <v>22</v>
      </c>
      <c r="E43" s="372">
        <v>27</v>
      </c>
      <c r="F43" s="1125">
        <f t="shared" si="1"/>
        <v>40.5</v>
      </c>
      <c r="G43" s="128"/>
      <c r="H43" s="6"/>
      <c r="I43" s="7"/>
    </row>
    <row r="44" spans="1:9">
      <c r="A44" s="1014" t="s">
        <v>68</v>
      </c>
      <c r="B44" s="1030" t="s">
        <v>65</v>
      </c>
      <c r="C44" s="1032">
        <v>2007</v>
      </c>
      <c r="D44" s="1018" t="s">
        <v>24</v>
      </c>
      <c r="E44" s="382">
        <v>27</v>
      </c>
      <c r="F44" s="408">
        <f t="shared" si="1"/>
        <v>40.5</v>
      </c>
      <c r="G44" s="125"/>
      <c r="H44" s="6"/>
      <c r="I44" s="7"/>
    </row>
    <row r="45" spans="1:9">
      <c r="A45" s="1029" t="s">
        <v>89</v>
      </c>
      <c r="B45" s="1030" t="s">
        <v>21</v>
      </c>
      <c r="C45" s="1032">
        <v>2007</v>
      </c>
      <c r="D45" s="1018" t="s">
        <v>58</v>
      </c>
      <c r="E45" s="386">
        <v>27</v>
      </c>
      <c r="F45" s="1124">
        <f t="shared" si="1"/>
        <v>40.5</v>
      </c>
      <c r="G45" s="125"/>
      <c r="H45" s="6"/>
      <c r="I45" s="7"/>
    </row>
    <row r="46" spans="1:9">
      <c r="A46" s="1029" t="s">
        <v>51</v>
      </c>
      <c r="B46" s="1010" t="s">
        <v>52</v>
      </c>
      <c r="C46" s="1032">
        <v>2008</v>
      </c>
      <c r="D46" s="1018" t="s">
        <v>24</v>
      </c>
      <c r="E46" s="386">
        <v>26</v>
      </c>
      <c r="F46" s="1124">
        <f t="shared" si="1"/>
        <v>39</v>
      </c>
      <c r="G46" s="123"/>
      <c r="H46" s="6"/>
      <c r="I46" s="7"/>
    </row>
    <row r="47" spans="1:9">
      <c r="A47" s="1029" t="s">
        <v>97</v>
      </c>
      <c r="B47" s="1012" t="s">
        <v>46</v>
      </c>
      <c r="C47" s="1011">
        <v>2008</v>
      </c>
      <c r="D47" s="1018" t="s">
        <v>48</v>
      </c>
      <c r="E47" s="382">
        <v>26</v>
      </c>
      <c r="F47" s="408">
        <f t="shared" si="1"/>
        <v>39</v>
      </c>
      <c r="G47" s="125"/>
      <c r="H47" s="6"/>
      <c r="I47" s="7"/>
    </row>
    <row r="48" spans="1:9">
      <c r="A48" s="454" t="s">
        <v>30</v>
      </c>
      <c r="B48" s="1021" t="s">
        <v>40</v>
      </c>
      <c r="C48" s="1031">
        <v>2006</v>
      </c>
      <c r="D48" s="1037" t="s">
        <v>32</v>
      </c>
      <c r="E48" s="382">
        <v>26</v>
      </c>
      <c r="F48" s="1123">
        <f t="shared" si="1"/>
        <v>39</v>
      </c>
      <c r="G48" s="123"/>
      <c r="H48" s="6"/>
      <c r="I48" s="7"/>
    </row>
    <row r="49" spans="1:9">
      <c r="A49" s="454" t="s">
        <v>64</v>
      </c>
      <c r="B49" s="1012" t="s">
        <v>65</v>
      </c>
      <c r="C49" s="444">
        <v>2006</v>
      </c>
      <c r="D49" s="1052" t="s">
        <v>32</v>
      </c>
      <c r="E49" s="382">
        <v>26</v>
      </c>
      <c r="F49" s="1124">
        <f t="shared" si="1"/>
        <v>39</v>
      </c>
      <c r="G49" s="128"/>
      <c r="H49" s="6"/>
      <c r="I49" s="7"/>
    </row>
    <row r="50" spans="1:9">
      <c r="A50" s="1029" t="s">
        <v>81</v>
      </c>
      <c r="B50" s="1030" t="s">
        <v>19</v>
      </c>
      <c r="C50" s="1011">
        <v>2008</v>
      </c>
      <c r="D50" s="1034" t="s">
        <v>14</v>
      </c>
      <c r="E50" s="379">
        <v>24</v>
      </c>
      <c r="F50" s="1124">
        <f t="shared" si="1"/>
        <v>36</v>
      </c>
      <c r="G50" s="125"/>
      <c r="H50" s="6"/>
      <c r="I50" s="7"/>
    </row>
    <row r="51" spans="1:9">
      <c r="A51" s="1029" t="s">
        <v>112</v>
      </c>
      <c r="B51" s="1030" t="s">
        <v>79</v>
      </c>
      <c r="C51" s="1011">
        <v>2007</v>
      </c>
      <c r="D51" s="1023" t="s">
        <v>14</v>
      </c>
      <c r="E51" s="377">
        <v>22</v>
      </c>
      <c r="F51" s="408">
        <f t="shared" si="1"/>
        <v>33</v>
      </c>
      <c r="G51" s="125"/>
      <c r="H51" s="6"/>
      <c r="I51" s="7"/>
    </row>
    <row r="52" spans="1:9">
      <c r="A52" s="454" t="s">
        <v>100</v>
      </c>
      <c r="B52" s="1012" t="s">
        <v>67</v>
      </c>
      <c r="C52" s="1017">
        <v>2007</v>
      </c>
      <c r="D52" s="1043" t="s">
        <v>56</v>
      </c>
      <c r="E52" s="372">
        <v>22</v>
      </c>
      <c r="F52" s="1123">
        <f t="shared" si="1"/>
        <v>33</v>
      </c>
      <c r="G52" s="123"/>
      <c r="H52" s="6"/>
      <c r="I52" s="7"/>
    </row>
    <row r="53" spans="1:9">
      <c r="A53" s="1014" t="s">
        <v>110</v>
      </c>
      <c r="B53" s="1012" t="s">
        <v>111</v>
      </c>
      <c r="C53" s="1015">
        <v>2008</v>
      </c>
      <c r="D53" s="1052" t="s">
        <v>32</v>
      </c>
      <c r="E53" s="382">
        <v>22</v>
      </c>
      <c r="F53" s="1124">
        <f t="shared" si="1"/>
        <v>33</v>
      </c>
      <c r="G53" s="125"/>
      <c r="H53" s="6"/>
      <c r="I53" s="7"/>
    </row>
    <row r="54" spans="1:9">
      <c r="A54" s="1029" t="s">
        <v>104</v>
      </c>
      <c r="B54" s="1030" t="s">
        <v>105</v>
      </c>
      <c r="C54" s="1011">
        <v>2008</v>
      </c>
      <c r="D54" s="1037" t="s">
        <v>85</v>
      </c>
      <c r="E54" s="638">
        <v>21</v>
      </c>
      <c r="F54" s="1124">
        <f t="shared" si="1"/>
        <v>31.5</v>
      </c>
      <c r="G54" s="125"/>
      <c r="H54" s="6"/>
      <c r="I54" s="7"/>
    </row>
    <row r="55" spans="1:9">
      <c r="A55" s="1014" t="s">
        <v>120</v>
      </c>
      <c r="B55" s="1012" t="s">
        <v>121</v>
      </c>
      <c r="C55" s="1015">
        <v>2009</v>
      </c>
      <c r="D55" s="1023" t="s">
        <v>74</v>
      </c>
      <c r="E55" s="372">
        <v>20</v>
      </c>
      <c r="F55" s="1124">
        <f t="shared" si="1"/>
        <v>30</v>
      </c>
      <c r="G55" s="123"/>
      <c r="H55" s="6"/>
      <c r="I55" s="7"/>
    </row>
    <row r="56" spans="1:9">
      <c r="A56" s="838" t="s">
        <v>101</v>
      </c>
      <c r="B56" s="1021" t="s">
        <v>31</v>
      </c>
      <c r="C56" s="470">
        <v>2007</v>
      </c>
      <c r="D56" s="494" t="s">
        <v>76</v>
      </c>
      <c r="E56" s="372">
        <v>18</v>
      </c>
      <c r="F56" s="1124">
        <f t="shared" si="1"/>
        <v>27</v>
      </c>
      <c r="G56" s="125"/>
      <c r="H56" s="6"/>
      <c r="I56" s="7"/>
    </row>
    <row r="57" spans="1:9">
      <c r="A57" s="1014" t="s">
        <v>72</v>
      </c>
      <c r="B57" s="1012" t="s">
        <v>73</v>
      </c>
      <c r="C57" s="1015">
        <v>2009</v>
      </c>
      <c r="D57" s="1023" t="s">
        <v>74</v>
      </c>
      <c r="E57" s="245">
        <v>16</v>
      </c>
      <c r="F57" s="405">
        <f t="shared" si="1"/>
        <v>24</v>
      </c>
      <c r="G57" s="125"/>
      <c r="H57" s="6"/>
      <c r="I57" s="7"/>
    </row>
    <row r="58" spans="1:9">
      <c r="A58" s="1054" t="s">
        <v>115</v>
      </c>
      <c r="B58" s="1126" t="s">
        <v>79</v>
      </c>
      <c r="C58" s="1035">
        <v>2008</v>
      </c>
      <c r="D58" s="1008" t="s">
        <v>74</v>
      </c>
      <c r="E58" s="370">
        <v>16</v>
      </c>
      <c r="F58" s="408">
        <f t="shared" si="1"/>
        <v>24</v>
      </c>
      <c r="G58" s="125"/>
      <c r="H58" s="6"/>
      <c r="I58" s="7"/>
    </row>
    <row r="59" spans="1:9">
      <c r="A59" s="1014" t="s">
        <v>116</v>
      </c>
      <c r="B59" s="1021" t="s">
        <v>52</v>
      </c>
      <c r="C59" s="1031">
        <v>2009</v>
      </c>
      <c r="D59" s="1023" t="s">
        <v>74</v>
      </c>
      <c r="E59" s="638">
        <v>16</v>
      </c>
      <c r="F59" s="1123">
        <f t="shared" si="1"/>
        <v>24</v>
      </c>
      <c r="G59" s="125"/>
      <c r="H59" s="6"/>
      <c r="I59" s="7"/>
    </row>
    <row r="60" spans="1:9">
      <c r="A60" s="1024" t="s">
        <v>91</v>
      </c>
      <c r="B60" s="1021" t="s">
        <v>26</v>
      </c>
      <c r="C60" s="1031">
        <v>2007</v>
      </c>
      <c r="D60" s="1034" t="s">
        <v>29</v>
      </c>
      <c r="E60" s="379">
        <v>16</v>
      </c>
      <c r="F60" s="1124">
        <f t="shared" si="1"/>
        <v>24</v>
      </c>
      <c r="G60" s="125"/>
      <c r="H60" s="6"/>
      <c r="I60" s="7"/>
    </row>
    <row r="61" spans="1:9">
      <c r="A61" s="1014" t="s">
        <v>108</v>
      </c>
      <c r="B61" s="455" t="s">
        <v>109</v>
      </c>
      <c r="C61" s="1017">
        <v>2008</v>
      </c>
      <c r="D61" s="479" t="s">
        <v>80</v>
      </c>
      <c r="E61" s="372">
        <v>15</v>
      </c>
      <c r="F61" s="405">
        <f t="shared" si="1"/>
        <v>22.5</v>
      </c>
      <c r="G61" s="125"/>
      <c r="H61" s="6"/>
      <c r="I61" s="7"/>
    </row>
    <row r="62" spans="1:9">
      <c r="A62" s="1029" t="s">
        <v>41</v>
      </c>
      <c r="B62" s="1030" t="s">
        <v>42</v>
      </c>
      <c r="C62" s="1032">
        <v>2006</v>
      </c>
      <c r="D62" s="1018" t="s">
        <v>29</v>
      </c>
      <c r="E62" s="379">
        <v>14</v>
      </c>
      <c r="F62" s="408">
        <f t="shared" si="1"/>
        <v>21</v>
      </c>
      <c r="G62" s="123"/>
      <c r="H62" s="6"/>
      <c r="I62" s="7"/>
    </row>
    <row r="63" spans="1:9">
      <c r="A63" s="1029" t="s">
        <v>90</v>
      </c>
      <c r="B63" s="1030" t="s">
        <v>79</v>
      </c>
      <c r="C63" s="1032">
        <v>2006</v>
      </c>
      <c r="D63" s="1023" t="s">
        <v>39</v>
      </c>
      <c r="E63" s="382">
        <v>14</v>
      </c>
      <c r="F63" s="1124">
        <f t="shared" si="1"/>
        <v>21</v>
      </c>
      <c r="G63" s="125"/>
      <c r="H63" s="6"/>
      <c r="I63" s="7"/>
    </row>
    <row r="64" spans="1:9">
      <c r="A64" s="1014" t="s">
        <v>106</v>
      </c>
      <c r="B64" s="1012" t="s">
        <v>19</v>
      </c>
      <c r="C64" s="1015">
        <v>2008</v>
      </c>
      <c r="D64" s="1023" t="s">
        <v>39</v>
      </c>
      <c r="E64" s="382">
        <v>14</v>
      </c>
      <c r="F64" s="1124">
        <f t="shared" si="1"/>
        <v>21</v>
      </c>
      <c r="G64" s="125"/>
      <c r="H64" s="6"/>
      <c r="I64" s="7"/>
    </row>
    <row r="65" spans="1:9">
      <c r="A65" s="1012" t="s">
        <v>117</v>
      </c>
      <c r="B65" s="1012" t="s">
        <v>83</v>
      </c>
      <c r="C65" s="1017">
        <v>2010</v>
      </c>
      <c r="D65" s="1023" t="s">
        <v>80</v>
      </c>
      <c r="E65" s="372">
        <v>11</v>
      </c>
      <c r="F65" s="408">
        <f t="shared" si="1"/>
        <v>16.5</v>
      </c>
      <c r="G65" s="123"/>
      <c r="H65" s="6"/>
      <c r="I65" s="7"/>
    </row>
    <row r="66" spans="1:9" ht="15.75" thickBot="1">
      <c r="A66" s="825" t="s">
        <v>49</v>
      </c>
      <c r="B66" s="1030" t="s">
        <v>50</v>
      </c>
      <c r="C66" s="1032">
        <v>2008</v>
      </c>
      <c r="D66" s="1018" t="s">
        <v>29</v>
      </c>
      <c r="E66" s="379">
        <v>9</v>
      </c>
      <c r="F66" s="1122">
        <f t="shared" si="1"/>
        <v>13.5</v>
      </c>
      <c r="G66" s="125"/>
      <c r="H66" s="6"/>
      <c r="I66" s="7"/>
    </row>
    <row r="67" spans="1:9" ht="15.75" thickBot="1">
      <c r="A67" s="1029"/>
      <c r="B67" s="1030"/>
      <c r="C67" s="1032"/>
      <c r="D67" s="1037"/>
      <c r="E67" s="372"/>
      <c r="F67" s="404">
        <f t="shared" si="1"/>
        <v>0</v>
      </c>
      <c r="G67" s="125"/>
      <c r="H67" s="6"/>
      <c r="I67" s="7"/>
    </row>
    <row r="68" spans="1:9" ht="15.75" thickBot="1">
      <c r="A68" s="1014"/>
      <c r="B68" s="1012"/>
      <c r="C68" s="444"/>
      <c r="D68" s="1018"/>
      <c r="E68" s="377"/>
      <c r="F68" s="404">
        <f t="shared" si="1"/>
        <v>0</v>
      </c>
      <c r="G68" s="123"/>
      <c r="H68" s="6"/>
      <c r="I68" s="7"/>
    </row>
    <row r="69" spans="1:9" ht="15.75" thickBot="1">
      <c r="A69" s="1019"/>
      <c r="B69" s="1020"/>
      <c r="C69" s="1033"/>
      <c r="D69" s="1016"/>
      <c r="E69" s="384"/>
      <c r="F69" s="404">
        <f t="shared" si="1"/>
        <v>0</v>
      </c>
      <c r="G69" s="125"/>
      <c r="H69" s="6"/>
      <c r="I69" s="7"/>
    </row>
    <row r="70" spans="1:9">
      <c r="A70" s="825"/>
      <c r="B70" s="463"/>
      <c r="C70" s="444"/>
      <c r="D70" s="479"/>
      <c r="E70" s="382"/>
      <c r="F70" s="25">
        <f t="shared" ref="F70:F72" si="2">E70*1.5</f>
        <v>0</v>
      </c>
      <c r="G70" s="123"/>
      <c r="H70" s="6"/>
      <c r="I70" s="7"/>
    </row>
    <row r="71" spans="1:9">
      <c r="A71" s="454"/>
      <c r="B71" s="443"/>
      <c r="C71" s="444"/>
      <c r="D71" s="479"/>
      <c r="E71" s="382"/>
      <c r="F71" s="25">
        <f t="shared" si="2"/>
        <v>0</v>
      </c>
      <c r="G71" s="128"/>
      <c r="H71" s="6"/>
      <c r="I71" s="7"/>
    </row>
    <row r="72" spans="1:9">
      <c r="A72" s="454"/>
      <c r="B72" s="443"/>
      <c r="C72" s="444"/>
      <c r="D72" s="479"/>
      <c r="E72" s="382"/>
      <c r="F72" s="25">
        <f t="shared" si="2"/>
        <v>0</v>
      </c>
      <c r="G72" s="125"/>
      <c r="H72" s="6"/>
      <c r="I72" s="7"/>
    </row>
    <row r="73" spans="1:9">
      <c r="A73" s="504"/>
      <c r="B73" s="776"/>
      <c r="C73" s="777"/>
      <c r="D73" s="560"/>
      <c r="E73" s="382"/>
      <c r="F73" s="25">
        <f t="shared" ref="F73:F76" si="3">E73*1.5</f>
        <v>0</v>
      </c>
      <c r="G73" s="123"/>
      <c r="H73" s="6"/>
      <c r="I73" s="7"/>
    </row>
    <row r="74" spans="1:9">
      <c r="A74" s="460"/>
      <c r="B74" s="443"/>
      <c r="C74" s="444"/>
      <c r="D74" s="479"/>
      <c r="E74" s="386"/>
      <c r="F74" s="25">
        <f t="shared" si="3"/>
        <v>0</v>
      </c>
      <c r="G74" s="128"/>
      <c r="H74" s="6"/>
      <c r="I74" s="7"/>
    </row>
    <row r="75" spans="1:9">
      <c r="A75" s="442"/>
      <c r="B75" s="443"/>
      <c r="C75" s="444"/>
      <c r="D75" s="479"/>
      <c r="E75" s="379"/>
      <c r="F75" s="25">
        <f t="shared" si="3"/>
        <v>0</v>
      </c>
      <c r="G75" s="125"/>
      <c r="H75" s="6"/>
      <c r="I75" s="7"/>
    </row>
    <row r="76" spans="1:9" ht="15.75" thickBot="1">
      <c r="A76" s="474"/>
      <c r="B76" s="475"/>
      <c r="C76" s="476"/>
      <c r="D76" s="569"/>
      <c r="E76" s="252"/>
      <c r="F76" s="784">
        <f t="shared" si="3"/>
        <v>0</v>
      </c>
      <c r="G76" s="180"/>
      <c r="H76" s="6"/>
      <c r="I76" s="7"/>
    </row>
    <row r="77" spans="1:9">
      <c r="A77" s="6"/>
      <c r="B77" s="6"/>
      <c r="C77" s="512"/>
      <c r="D77" s="6"/>
      <c r="E77" s="6"/>
      <c r="F77" s="6"/>
      <c r="G77" s="6"/>
      <c r="H77" s="6"/>
      <c r="I77" s="7"/>
    </row>
    <row r="78" spans="1:9">
      <c r="A78" s="9"/>
      <c r="B78" s="5"/>
      <c r="C78" s="512"/>
      <c r="D78" s="9"/>
      <c r="E78" s="2"/>
      <c r="F78" s="2"/>
      <c r="G78" s="2"/>
      <c r="H78" s="2"/>
      <c r="I78" s="512"/>
    </row>
    <row r="79" spans="1:9">
      <c r="A79" s="6"/>
      <c r="B79" s="6"/>
      <c r="C79" s="512"/>
      <c r="D79" s="6"/>
      <c r="E79" s="6"/>
      <c r="F79" s="6"/>
      <c r="G79" s="6"/>
      <c r="H79" s="6"/>
      <c r="I79" s="7"/>
    </row>
  </sheetData>
  <sortState xmlns:xlrd2="http://schemas.microsoft.com/office/spreadsheetml/2017/richdata2" ref="A13:H14">
    <sortCondition ref="H13:H14"/>
  </sortState>
  <mergeCells count="3">
    <mergeCell ref="A1:G1"/>
    <mergeCell ref="E2:G2"/>
    <mergeCell ref="A3:G3"/>
  </mergeCells>
  <phoneticPr fontId="0" type="noConversion"/>
  <pageMargins left="1.299212598425197" right="0.70866141732283472" top="0.78740157480314965" bottom="0.78740157480314965" header="0.31496062992125984" footer="0.31496062992125984"/>
  <pageSetup paperSize="9" scale="72" orientation="portrait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Z111"/>
  <sheetViews>
    <sheetView zoomScale="120" zoomScaleNormal="120" zoomScaleSheetLayoutView="140" workbookViewId="0">
      <selection activeCell="V21" sqref="V21"/>
    </sheetView>
  </sheetViews>
  <sheetFormatPr defaultColWidth="9.140625" defaultRowHeight="15"/>
  <cols>
    <col min="1" max="1" width="15.7109375" style="47" customWidth="1"/>
    <col min="2" max="2" width="14.28515625" style="47" customWidth="1"/>
    <col min="3" max="3" width="7.5703125" style="47" customWidth="1"/>
    <col min="4" max="4" width="34.140625" style="47" customWidth="1"/>
    <col min="5" max="14" width="5" style="47" customWidth="1"/>
    <col min="15" max="16" width="8.5703125" style="47" customWidth="1"/>
    <col min="17" max="17" width="11.140625" style="47" customWidth="1"/>
    <col min="18" max="18" width="8.5703125" style="47" customWidth="1"/>
    <col min="19" max="19" width="6.140625" style="47" customWidth="1"/>
    <col min="20" max="16384" width="9.140625" style="47"/>
  </cols>
  <sheetData>
    <row r="1" spans="1:21" ht="17.25" customHeight="1">
      <c r="A1" s="1240" t="s">
        <v>129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</row>
    <row r="2" spans="1:21">
      <c r="A2" s="1240"/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</row>
    <row r="3" spans="1:21">
      <c r="A3" s="1241" t="s">
        <v>133</v>
      </c>
      <c r="B3" s="1242"/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1242"/>
    </row>
    <row r="4" spans="1:21">
      <c r="A4" s="1242" t="s">
        <v>134</v>
      </c>
      <c r="B4" s="1242"/>
      <c r="C4" s="1242"/>
      <c r="D4" s="1242"/>
      <c r="E4" s="1242"/>
      <c r="F4" s="1242"/>
      <c r="G4" s="1242"/>
      <c r="H4" s="1242"/>
      <c r="I4" s="1242"/>
      <c r="J4" s="1242"/>
      <c r="K4" s="1242"/>
      <c r="L4" s="1242"/>
      <c r="M4" s="1242"/>
      <c r="N4" s="1242"/>
      <c r="O4" s="1242"/>
      <c r="P4" s="1242"/>
      <c r="Q4" s="1242"/>
      <c r="R4" s="1242"/>
    </row>
    <row r="5" spans="1:21">
      <c r="A5" s="1241"/>
      <c r="B5" s="1242"/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</row>
    <row r="6" spans="1:21" ht="15.75" thickBot="1">
      <c r="H6" s="47">
        <v>900</v>
      </c>
    </row>
    <row r="7" spans="1:21" ht="15.75" thickBot="1">
      <c r="A7" s="98" t="s">
        <v>4</v>
      </c>
      <c r="B7" s="97" t="s">
        <v>5</v>
      </c>
      <c r="C7" s="97" t="s">
        <v>135</v>
      </c>
      <c r="D7" s="96" t="s">
        <v>7</v>
      </c>
      <c r="E7" s="1243" t="s">
        <v>136</v>
      </c>
      <c r="F7" s="1244"/>
      <c r="G7" s="514"/>
      <c r="H7" s="513"/>
      <c r="I7" s="1245" t="s">
        <v>137</v>
      </c>
      <c r="J7" s="1246"/>
      <c r="K7" s="1243" t="s">
        <v>138</v>
      </c>
      <c r="L7" s="1244"/>
      <c r="M7" s="1243" t="s">
        <v>139</v>
      </c>
      <c r="N7" s="1244"/>
      <c r="O7" s="95" t="s">
        <v>140</v>
      </c>
      <c r="P7" s="94" t="s">
        <v>10</v>
      </c>
      <c r="Q7" s="68" t="s">
        <v>141</v>
      </c>
      <c r="R7" s="1247" t="s">
        <v>142</v>
      </c>
      <c r="S7" s="1250" t="s">
        <v>143</v>
      </c>
    </row>
    <row r="8" spans="1:21" ht="15.75" thickBot="1">
      <c r="A8" s="93"/>
      <c r="B8" s="113"/>
      <c r="C8" s="114"/>
      <c r="D8" s="92"/>
      <c r="E8" s="91" t="s">
        <v>144</v>
      </c>
      <c r="F8" s="353" t="s">
        <v>145</v>
      </c>
      <c r="G8" s="91" t="s">
        <v>144</v>
      </c>
      <c r="H8" s="91" t="s">
        <v>144</v>
      </c>
      <c r="I8" s="89" t="s">
        <v>144</v>
      </c>
      <c r="J8" s="354" t="s">
        <v>145</v>
      </c>
      <c r="K8" s="90" t="s">
        <v>144</v>
      </c>
      <c r="L8" s="355" t="s">
        <v>145</v>
      </c>
      <c r="M8" s="90" t="s">
        <v>144</v>
      </c>
      <c r="N8" s="354" t="s">
        <v>145</v>
      </c>
      <c r="O8" s="88" t="s">
        <v>146</v>
      </c>
      <c r="P8" s="87" t="s">
        <v>146</v>
      </c>
      <c r="Q8" s="61" t="s">
        <v>147</v>
      </c>
      <c r="R8" s="1247"/>
      <c r="S8" s="1251"/>
      <c r="T8" s="76"/>
      <c r="U8" s="175"/>
    </row>
    <row r="9" spans="1:21" ht="15.75" thickBot="1">
      <c r="A9" s="448" t="s">
        <v>77</v>
      </c>
      <c r="B9" s="836" t="s">
        <v>38</v>
      </c>
      <c r="C9" s="441">
        <v>2007</v>
      </c>
      <c r="D9" s="510" t="s">
        <v>22</v>
      </c>
      <c r="E9" s="244">
        <v>28</v>
      </c>
      <c r="F9" s="387">
        <f t="shared" ref="F9:F92" si="0">E9*1.5</f>
        <v>42</v>
      </c>
      <c r="G9" s="356">
        <v>910</v>
      </c>
      <c r="H9" s="218">
        <v>936</v>
      </c>
      <c r="I9" s="422">
        <v>946</v>
      </c>
      <c r="J9" s="391">
        <v>73</v>
      </c>
      <c r="K9" s="244">
        <v>23</v>
      </c>
      <c r="L9" s="400">
        <f t="shared" ref="L9:L92" si="1">K9*3</f>
        <v>69</v>
      </c>
      <c r="M9" s="371">
        <v>32</v>
      </c>
      <c r="N9" s="404">
        <f t="shared" ref="N9:N92" si="2">M9*1.5</f>
        <v>48</v>
      </c>
      <c r="O9" s="100">
        <f t="shared" ref="O9:O36" si="3">(F9+J9+L9+N9)</f>
        <v>232</v>
      </c>
      <c r="P9" s="80">
        <f>RANK(O9,$O$9:$O$72)</f>
        <v>15</v>
      </c>
      <c r="Q9" s="1248">
        <f>(O9+O10+O11+O12)</f>
        <v>938.5</v>
      </c>
      <c r="R9" s="1235">
        <f>(O9+O10+O11+O12)-MIN(O9,O10,O11,O12)</f>
        <v>710</v>
      </c>
      <c r="S9" s="1237">
        <f>RANK(R9,$R$9:$R$72)</f>
        <v>3</v>
      </c>
      <c r="U9" s="174"/>
    </row>
    <row r="10" spans="1:21" ht="15.75" thickBot="1">
      <c r="A10" s="448" t="s">
        <v>43</v>
      </c>
      <c r="B10" s="836" t="s">
        <v>44</v>
      </c>
      <c r="C10" s="441">
        <v>2007</v>
      </c>
      <c r="D10" s="618" t="s">
        <v>22</v>
      </c>
      <c r="E10" s="245">
        <v>38</v>
      </c>
      <c r="F10" s="387">
        <v>57</v>
      </c>
      <c r="G10" s="255">
        <v>834</v>
      </c>
      <c r="H10" s="224">
        <v>876</v>
      </c>
      <c r="I10" s="423">
        <v>878</v>
      </c>
      <c r="J10" s="392">
        <v>59</v>
      </c>
      <c r="K10" s="245">
        <v>24</v>
      </c>
      <c r="L10" s="400">
        <f t="shared" si="1"/>
        <v>72</v>
      </c>
      <c r="M10" s="372">
        <v>27</v>
      </c>
      <c r="N10" s="405">
        <f t="shared" si="2"/>
        <v>40.5</v>
      </c>
      <c r="O10" s="100">
        <f t="shared" si="3"/>
        <v>228.5</v>
      </c>
      <c r="P10" s="80">
        <f t="shared" ref="P10:P72" si="4">RANK(O10,$O$9:$O$72)</f>
        <v>18</v>
      </c>
      <c r="Q10" s="1248"/>
      <c r="R10" s="1236"/>
      <c r="S10" s="1238"/>
      <c r="U10" s="174"/>
    </row>
    <row r="11" spans="1:21" ht="15.75" thickBot="1">
      <c r="A11" s="448" t="s">
        <v>20</v>
      </c>
      <c r="B11" s="836" t="s">
        <v>21</v>
      </c>
      <c r="C11" s="441">
        <v>2009</v>
      </c>
      <c r="D11" s="507" t="s">
        <v>22</v>
      </c>
      <c r="E11" s="245">
        <v>46</v>
      </c>
      <c r="F11" s="387">
        <f t="shared" si="0"/>
        <v>69</v>
      </c>
      <c r="G11" s="255">
        <v>803</v>
      </c>
      <c r="H11" s="224">
        <v>824</v>
      </c>
      <c r="I11" s="423">
        <v>818</v>
      </c>
      <c r="J11" s="392">
        <v>49</v>
      </c>
      <c r="K11" s="245">
        <v>23</v>
      </c>
      <c r="L11" s="400">
        <f t="shared" si="1"/>
        <v>69</v>
      </c>
      <c r="M11" s="372">
        <v>33</v>
      </c>
      <c r="N11" s="405">
        <f t="shared" si="2"/>
        <v>49.5</v>
      </c>
      <c r="O11" s="100">
        <f t="shared" si="3"/>
        <v>236.5</v>
      </c>
      <c r="P11" s="80">
        <v>11</v>
      </c>
      <c r="Q11" s="1248"/>
      <c r="R11" s="1236"/>
      <c r="S11" s="1238"/>
      <c r="U11" s="174"/>
    </row>
    <row r="12" spans="1:21" ht="15.75" thickBot="1">
      <c r="A12" s="785" t="s">
        <v>62</v>
      </c>
      <c r="B12" s="956" t="s">
        <v>63</v>
      </c>
      <c r="C12" s="471">
        <v>2007</v>
      </c>
      <c r="D12" s="749" t="s">
        <v>22</v>
      </c>
      <c r="E12" s="246">
        <v>33</v>
      </c>
      <c r="F12" s="388">
        <f t="shared" si="0"/>
        <v>49.5</v>
      </c>
      <c r="G12" s="357">
        <v>893</v>
      </c>
      <c r="H12" s="258">
        <v>891</v>
      </c>
      <c r="I12" s="424">
        <v>894</v>
      </c>
      <c r="J12" s="393">
        <v>63</v>
      </c>
      <c r="K12" s="246">
        <v>24</v>
      </c>
      <c r="L12" s="401">
        <f t="shared" si="1"/>
        <v>72</v>
      </c>
      <c r="M12" s="373">
        <v>38</v>
      </c>
      <c r="N12" s="406">
        <f t="shared" si="2"/>
        <v>57</v>
      </c>
      <c r="O12" s="100">
        <f t="shared" si="3"/>
        <v>241.5</v>
      </c>
      <c r="P12" s="80">
        <f t="shared" si="4"/>
        <v>8</v>
      </c>
      <c r="Q12" s="1248"/>
      <c r="R12" s="1236"/>
      <c r="S12" s="1239"/>
      <c r="U12" s="174"/>
    </row>
    <row r="13" spans="1:21" ht="15.75" customHeight="1" thickBot="1">
      <c r="A13" s="957" t="s">
        <v>104</v>
      </c>
      <c r="B13" s="942" t="s">
        <v>105</v>
      </c>
      <c r="C13" s="927">
        <v>2008</v>
      </c>
      <c r="D13" s="745" t="s">
        <v>85</v>
      </c>
      <c r="E13" s="244">
        <v>24</v>
      </c>
      <c r="F13" s="389">
        <f t="shared" si="0"/>
        <v>36</v>
      </c>
      <c r="G13" s="358">
        <v>728</v>
      </c>
      <c r="H13" s="219">
        <v>766</v>
      </c>
      <c r="I13" s="422">
        <v>777</v>
      </c>
      <c r="J13" s="394">
        <v>39</v>
      </c>
      <c r="K13" s="244">
        <v>16</v>
      </c>
      <c r="L13" s="402">
        <f t="shared" si="1"/>
        <v>48</v>
      </c>
      <c r="M13" s="371">
        <v>21</v>
      </c>
      <c r="N13" s="407">
        <f t="shared" si="2"/>
        <v>31.5</v>
      </c>
      <c r="O13" s="100">
        <f t="shared" si="3"/>
        <v>154.5</v>
      </c>
      <c r="P13" s="80">
        <f t="shared" si="4"/>
        <v>58</v>
      </c>
      <c r="Q13" s="1234">
        <f>(O13+O14+O15+O16)</f>
        <v>556</v>
      </c>
      <c r="R13" s="1235">
        <f>(O13+O14+O15+O16)-MIN(O13,O14,O15,O16)</f>
        <v>556</v>
      </c>
      <c r="S13" s="1237">
        <f t="shared" ref="S13" si="5">RANK(R13,$R$9:$R$72)</f>
        <v>14</v>
      </c>
      <c r="U13" s="174"/>
    </row>
    <row r="14" spans="1:21" ht="15.75" customHeight="1" thickBot="1">
      <c r="A14" s="958" t="s">
        <v>84</v>
      </c>
      <c r="B14" s="959" t="s">
        <v>65</v>
      </c>
      <c r="C14" s="928">
        <v>2008</v>
      </c>
      <c r="D14" s="905" t="s">
        <v>85</v>
      </c>
      <c r="E14" s="245">
        <v>27</v>
      </c>
      <c r="F14" s="387">
        <f t="shared" si="0"/>
        <v>40.5</v>
      </c>
      <c r="G14" s="255">
        <v>730</v>
      </c>
      <c r="H14" s="224">
        <v>725</v>
      </c>
      <c r="I14" s="423">
        <v>752</v>
      </c>
      <c r="J14" s="392">
        <v>35</v>
      </c>
      <c r="K14" s="245">
        <v>19</v>
      </c>
      <c r="L14" s="400">
        <f t="shared" si="1"/>
        <v>57</v>
      </c>
      <c r="M14" s="372">
        <v>35</v>
      </c>
      <c r="N14" s="405">
        <f t="shared" si="2"/>
        <v>52.5</v>
      </c>
      <c r="O14" s="100">
        <f t="shared" si="3"/>
        <v>185</v>
      </c>
      <c r="P14" s="80">
        <f t="shared" si="4"/>
        <v>46</v>
      </c>
      <c r="Q14" s="1234"/>
      <c r="R14" s="1236"/>
      <c r="S14" s="1238"/>
      <c r="U14" s="174"/>
    </row>
    <row r="15" spans="1:21" ht="15.75" customHeight="1" thickBot="1">
      <c r="A15" s="960" t="s">
        <v>95</v>
      </c>
      <c r="B15" s="961" t="s">
        <v>96</v>
      </c>
      <c r="C15" s="456">
        <v>2009</v>
      </c>
      <c r="D15" s="579" t="s">
        <v>85</v>
      </c>
      <c r="E15" s="245">
        <v>26</v>
      </c>
      <c r="F15" s="387">
        <f t="shared" si="0"/>
        <v>39</v>
      </c>
      <c r="G15" s="255"/>
      <c r="H15" s="224">
        <v>904</v>
      </c>
      <c r="I15" s="423">
        <v>897</v>
      </c>
      <c r="J15" s="392">
        <v>65</v>
      </c>
      <c r="K15" s="245">
        <v>23</v>
      </c>
      <c r="L15" s="400">
        <f t="shared" si="1"/>
        <v>69</v>
      </c>
      <c r="M15" s="372">
        <v>29</v>
      </c>
      <c r="N15" s="408">
        <f t="shared" si="2"/>
        <v>43.5</v>
      </c>
      <c r="O15" s="100">
        <f t="shared" si="3"/>
        <v>216.5</v>
      </c>
      <c r="P15" s="80">
        <f t="shared" si="4"/>
        <v>26</v>
      </c>
      <c r="Q15" s="1234"/>
      <c r="R15" s="1236"/>
      <c r="S15" s="1238"/>
      <c r="U15" s="174"/>
    </row>
    <row r="16" spans="1:21" ht="15.75" customHeight="1" thickBot="1">
      <c r="A16" s="766"/>
      <c r="B16" s="943"/>
      <c r="C16" s="904"/>
      <c r="D16" s="567"/>
      <c r="E16" s="246"/>
      <c r="F16" s="388">
        <f t="shared" si="0"/>
        <v>0</v>
      </c>
      <c r="G16" s="357"/>
      <c r="H16" s="258"/>
      <c r="I16" s="424"/>
      <c r="J16" s="393"/>
      <c r="K16" s="246"/>
      <c r="L16" s="401">
        <f t="shared" si="1"/>
        <v>0</v>
      </c>
      <c r="M16" s="373"/>
      <c r="N16" s="409">
        <f t="shared" si="2"/>
        <v>0</v>
      </c>
      <c r="O16" s="100">
        <f t="shared" si="3"/>
        <v>0</v>
      </c>
      <c r="P16" s="80">
        <f t="shared" si="4"/>
        <v>62</v>
      </c>
      <c r="Q16" s="1234"/>
      <c r="R16" s="1236"/>
      <c r="S16" s="1239"/>
      <c r="U16" s="174"/>
    </row>
    <row r="17" spans="1:21" ht="15.75" customHeight="1" thickBot="1">
      <c r="A17" s="957" t="s">
        <v>72</v>
      </c>
      <c r="B17" s="957" t="s">
        <v>73</v>
      </c>
      <c r="C17" s="909">
        <v>2009</v>
      </c>
      <c r="D17" s="906" t="s">
        <v>74</v>
      </c>
      <c r="E17" s="244">
        <v>31</v>
      </c>
      <c r="F17" s="389">
        <f t="shared" si="0"/>
        <v>46.5</v>
      </c>
      <c r="G17" s="358">
        <v>857</v>
      </c>
      <c r="H17" s="219">
        <v>924</v>
      </c>
      <c r="I17" s="422">
        <v>929</v>
      </c>
      <c r="J17" s="394">
        <v>69</v>
      </c>
      <c r="K17" s="244">
        <v>15</v>
      </c>
      <c r="L17" s="402">
        <f t="shared" si="1"/>
        <v>45</v>
      </c>
      <c r="M17" s="244">
        <v>16</v>
      </c>
      <c r="N17" s="404">
        <f t="shared" si="2"/>
        <v>24</v>
      </c>
      <c r="O17" s="100">
        <f t="shared" si="3"/>
        <v>184.5</v>
      </c>
      <c r="P17" s="80">
        <f t="shared" si="4"/>
        <v>47</v>
      </c>
      <c r="Q17" s="1234">
        <f>(O17+O18+O19+O20)</f>
        <v>656.5</v>
      </c>
      <c r="R17" s="1235">
        <f>(O17+O18+O19+O20)-MIN(O17,O18,O19,O20)</f>
        <v>518.5</v>
      </c>
      <c r="S17" s="1237">
        <f t="shared" ref="S17" si="6">RANK(R17,$R$9:$R$72)</f>
        <v>16</v>
      </c>
      <c r="U17" s="174"/>
    </row>
    <row r="18" spans="1:21" ht="15.75" customHeight="1" thickBot="1">
      <c r="A18" s="962" t="s">
        <v>120</v>
      </c>
      <c r="B18" s="962" t="s">
        <v>121</v>
      </c>
      <c r="C18" s="910">
        <v>2009</v>
      </c>
      <c r="D18" s="907" t="s">
        <v>74</v>
      </c>
      <c r="E18" s="245">
        <v>12</v>
      </c>
      <c r="F18" s="387">
        <f t="shared" si="0"/>
        <v>18</v>
      </c>
      <c r="G18" s="255">
        <v>876</v>
      </c>
      <c r="H18" s="224">
        <v>922</v>
      </c>
      <c r="I18" s="423">
        <v>960</v>
      </c>
      <c r="J18" s="392">
        <v>77</v>
      </c>
      <c r="K18" s="245">
        <v>18</v>
      </c>
      <c r="L18" s="400">
        <f t="shared" si="1"/>
        <v>54</v>
      </c>
      <c r="M18" s="372">
        <v>20</v>
      </c>
      <c r="N18" s="405">
        <f t="shared" si="2"/>
        <v>30</v>
      </c>
      <c r="O18" s="100">
        <f t="shared" si="3"/>
        <v>179</v>
      </c>
      <c r="P18" s="80">
        <f t="shared" si="4"/>
        <v>51</v>
      </c>
      <c r="Q18" s="1234"/>
      <c r="R18" s="1236"/>
      <c r="S18" s="1238"/>
      <c r="U18" s="174"/>
    </row>
    <row r="19" spans="1:21" ht="15.75" customHeight="1" thickBot="1">
      <c r="A19" s="958" t="s">
        <v>115</v>
      </c>
      <c r="B19" s="958" t="s">
        <v>79</v>
      </c>
      <c r="C19" s="910">
        <v>2008</v>
      </c>
      <c r="D19" s="908" t="s">
        <v>74</v>
      </c>
      <c r="E19" s="245">
        <v>20</v>
      </c>
      <c r="F19" s="387">
        <f t="shared" si="0"/>
        <v>30</v>
      </c>
      <c r="G19" s="255"/>
      <c r="H19" s="224">
        <v>817</v>
      </c>
      <c r="I19" s="423">
        <v>840</v>
      </c>
      <c r="J19" s="392">
        <v>53</v>
      </c>
      <c r="K19" s="245">
        <v>16</v>
      </c>
      <c r="L19" s="400">
        <f t="shared" si="1"/>
        <v>48</v>
      </c>
      <c r="M19" s="245">
        <v>16</v>
      </c>
      <c r="N19" s="408">
        <f t="shared" si="2"/>
        <v>24</v>
      </c>
      <c r="O19" s="100">
        <f t="shared" si="3"/>
        <v>155</v>
      </c>
      <c r="P19" s="80">
        <f t="shared" si="4"/>
        <v>57</v>
      </c>
      <c r="Q19" s="1234"/>
      <c r="R19" s="1236"/>
      <c r="S19" s="1238"/>
      <c r="U19" s="174"/>
    </row>
    <row r="20" spans="1:21" ht="15.75" customHeight="1" thickBot="1">
      <c r="A20" s="963" t="s">
        <v>116</v>
      </c>
      <c r="B20" s="964" t="s">
        <v>52</v>
      </c>
      <c r="C20" s="911">
        <v>2009</v>
      </c>
      <c r="D20" s="579" t="s">
        <v>74</v>
      </c>
      <c r="E20" s="246">
        <v>20</v>
      </c>
      <c r="F20" s="388">
        <f t="shared" si="0"/>
        <v>30</v>
      </c>
      <c r="G20" s="357"/>
      <c r="H20" s="258">
        <v>777</v>
      </c>
      <c r="I20" s="424">
        <v>776</v>
      </c>
      <c r="J20" s="393">
        <v>39</v>
      </c>
      <c r="K20" s="246">
        <v>15</v>
      </c>
      <c r="L20" s="401">
        <f t="shared" si="1"/>
        <v>45</v>
      </c>
      <c r="M20" s="373">
        <v>16</v>
      </c>
      <c r="N20" s="409">
        <f t="shared" si="2"/>
        <v>24</v>
      </c>
      <c r="O20" s="100">
        <f t="shared" si="3"/>
        <v>138</v>
      </c>
      <c r="P20" s="80">
        <f t="shared" si="4"/>
        <v>60</v>
      </c>
      <c r="Q20" s="1234"/>
      <c r="R20" s="1236"/>
      <c r="S20" s="1239"/>
      <c r="U20" s="174"/>
    </row>
    <row r="21" spans="1:21" ht="15.75" customHeight="1" thickBot="1">
      <c r="A21" s="827" t="s">
        <v>75</v>
      </c>
      <c r="B21" s="942" t="s">
        <v>46</v>
      </c>
      <c r="C21" s="520">
        <v>2008</v>
      </c>
      <c r="D21" s="768" t="s">
        <v>76</v>
      </c>
      <c r="E21" s="244">
        <v>29</v>
      </c>
      <c r="F21" s="389">
        <f t="shared" si="0"/>
        <v>43.5</v>
      </c>
      <c r="G21" s="358">
        <v>885</v>
      </c>
      <c r="H21" s="219">
        <v>903</v>
      </c>
      <c r="I21" s="422">
        <v>905</v>
      </c>
      <c r="J21" s="394">
        <v>65</v>
      </c>
      <c r="K21" s="244">
        <v>22</v>
      </c>
      <c r="L21" s="402">
        <f t="shared" si="1"/>
        <v>66</v>
      </c>
      <c r="M21" s="244">
        <v>41</v>
      </c>
      <c r="N21" s="407">
        <f t="shared" si="2"/>
        <v>61.5</v>
      </c>
      <c r="O21" s="100">
        <f t="shared" si="3"/>
        <v>236</v>
      </c>
      <c r="P21" s="80">
        <v>12</v>
      </c>
      <c r="Q21" s="1234">
        <f>(O21+O22+O23+O24)</f>
        <v>761</v>
      </c>
      <c r="R21" s="1235">
        <f>(O21+O22+O23+O24)-MIN(O21,O22,O23,O24)</f>
        <v>609.5</v>
      </c>
      <c r="S21" s="1237">
        <f t="shared" ref="S21" si="7">RANK(R21,$R$9:$R$72)</f>
        <v>11</v>
      </c>
      <c r="U21" s="174"/>
    </row>
    <row r="22" spans="1:21" ht="15.75" customHeight="1" thickBot="1">
      <c r="A22" s="454" t="s">
        <v>101</v>
      </c>
      <c r="B22" s="455" t="s">
        <v>31</v>
      </c>
      <c r="C22" s="444">
        <v>2007</v>
      </c>
      <c r="D22" s="534" t="s">
        <v>76</v>
      </c>
      <c r="E22" s="245">
        <v>25</v>
      </c>
      <c r="F22" s="387">
        <f t="shared" si="0"/>
        <v>37.5</v>
      </c>
      <c r="G22" s="255">
        <v>830</v>
      </c>
      <c r="H22" s="224">
        <v>811</v>
      </c>
      <c r="I22" s="423">
        <v>829</v>
      </c>
      <c r="J22" s="392">
        <v>51</v>
      </c>
      <c r="K22" s="245">
        <v>12</v>
      </c>
      <c r="L22" s="400">
        <f t="shared" si="1"/>
        <v>36</v>
      </c>
      <c r="M22" s="372">
        <v>18</v>
      </c>
      <c r="N22" s="405">
        <f t="shared" si="2"/>
        <v>27</v>
      </c>
      <c r="O22" s="100">
        <f t="shared" si="3"/>
        <v>151.5</v>
      </c>
      <c r="P22" s="80">
        <f t="shared" si="4"/>
        <v>59</v>
      </c>
      <c r="Q22" s="1234"/>
      <c r="R22" s="1236"/>
      <c r="S22" s="1238"/>
      <c r="U22" s="174"/>
    </row>
    <row r="23" spans="1:21" ht="15.75" customHeight="1" thickBot="1">
      <c r="A23" s="454" t="s">
        <v>98</v>
      </c>
      <c r="B23" s="455" t="s">
        <v>99</v>
      </c>
      <c r="C23" s="444">
        <v>2009</v>
      </c>
      <c r="D23" s="534" t="s">
        <v>76</v>
      </c>
      <c r="E23" s="245">
        <v>25</v>
      </c>
      <c r="F23" s="387">
        <f t="shared" si="0"/>
        <v>37.5</v>
      </c>
      <c r="G23" s="255">
        <v>777</v>
      </c>
      <c r="H23" s="224">
        <v>801</v>
      </c>
      <c r="I23" s="423"/>
      <c r="J23" s="392">
        <v>45</v>
      </c>
      <c r="K23" s="245">
        <v>20</v>
      </c>
      <c r="L23" s="400">
        <f t="shared" si="1"/>
        <v>60</v>
      </c>
      <c r="M23" s="245">
        <v>30</v>
      </c>
      <c r="N23" s="405">
        <f t="shared" si="2"/>
        <v>45</v>
      </c>
      <c r="O23" s="100">
        <f t="shared" si="3"/>
        <v>187.5</v>
      </c>
      <c r="P23" s="80">
        <f t="shared" si="4"/>
        <v>42</v>
      </c>
      <c r="Q23" s="1234"/>
      <c r="R23" s="1236"/>
      <c r="S23" s="1238"/>
      <c r="U23" s="174"/>
    </row>
    <row r="24" spans="1:21" ht="15.75" customHeight="1" thickBot="1">
      <c r="A24" s="454" t="s">
        <v>82</v>
      </c>
      <c r="B24" s="943" t="s">
        <v>83</v>
      </c>
      <c r="C24" s="444">
        <v>2008</v>
      </c>
      <c r="D24" s="569" t="s">
        <v>76</v>
      </c>
      <c r="E24" s="246">
        <v>28</v>
      </c>
      <c r="F24" s="388">
        <f t="shared" si="0"/>
        <v>42</v>
      </c>
      <c r="G24" s="357">
        <v>791</v>
      </c>
      <c r="H24" s="258">
        <v>801</v>
      </c>
      <c r="I24" s="424">
        <v>790</v>
      </c>
      <c r="J24" s="393">
        <v>45</v>
      </c>
      <c r="K24" s="246">
        <v>19</v>
      </c>
      <c r="L24" s="401">
        <f t="shared" si="1"/>
        <v>57</v>
      </c>
      <c r="M24" s="254">
        <v>28</v>
      </c>
      <c r="N24" s="406">
        <f t="shared" si="2"/>
        <v>42</v>
      </c>
      <c r="O24" s="100">
        <f t="shared" si="3"/>
        <v>186</v>
      </c>
      <c r="P24" s="80">
        <f t="shared" si="4"/>
        <v>44</v>
      </c>
      <c r="Q24" s="1234"/>
      <c r="R24" s="1236"/>
      <c r="S24" s="1239"/>
      <c r="U24" s="174"/>
    </row>
    <row r="25" spans="1:21" ht="15.75" customHeight="1" thickBot="1">
      <c r="A25" s="827" t="s">
        <v>117</v>
      </c>
      <c r="B25" s="942" t="s">
        <v>83</v>
      </c>
      <c r="C25" s="491">
        <v>2010</v>
      </c>
      <c r="D25" s="494" t="s">
        <v>80</v>
      </c>
      <c r="E25" s="244">
        <v>17</v>
      </c>
      <c r="F25" s="389">
        <f t="shared" si="0"/>
        <v>25.5</v>
      </c>
      <c r="G25" s="358">
        <v>694</v>
      </c>
      <c r="H25" s="219">
        <v>673</v>
      </c>
      <c r="I25" s="422">
        <v>726</v>
      </c>
      <c r="J25" s="394">
        <v>32</v>
      </c>
      <c r="K25" s="244">
        <v>14</v>
      </c>
      <c r="L25" s="402">
        <f t="shared" si="1"/>
        <v>42</v>
      </c>
      <c r="M25" s="374">
        <v>11</v>
      </c>
      <c r="N25" s="404">
        <f t="shared" si="2"/>
        <v>16.5</v>
      </c>
      <c r="O25" s="100">
        <f t="shared" si="3"/>
        <v>116</v>
      </c>
      <c r="P25" s="80">
        <f t="shared" si="4"/>
        <v>61</v>
      </c>
      <c r="Q25" s="1234">
        <f>(O25+O26+O27+O28)</f>
        <v>657</v>
      </c>
      <c r="R25" s="1235">
        <f>(O25+O26+O27+O28)-MIN(O25,O26,O27,O28)</f>
        <v>541</v>
      </c>
      <c r="S25" s="1237">
        <f t="shared" ref="S25" si="8">RANK(R25,$R$9:$R$72)</f>
        <v>15</v>
      </c>
      <c r="U25" s="174"/>
    </row>
    <row r="26" spans="1:21" ht="15.75" customHeight="1" thickBot="1">
      <c r="A26" s="454" t="s">
        <v>108</v>
      </c>
      <c r="B26" s="455" t="s">
        <v>109</v>
      </c>
      <c r="C26" s="482">
        <v>2008</v>
      </c>
      <c r="D26" s="494" t="s">
        <v>80</v>
      </c>
      <c r="E26" s="245">
        <v>23</v>
      </c>
      <c r="F26" s="387">
        <f t="shared" si="0"/>
        <v>34.5</v>
      </c>
      <c r="G26" s="255">
        <v>790</v>
      </c>
      <c r="H26" s="224"/>
      <c r="I26" s="423">
        <v>825</v>
      </c>
      <c r="J26" s="392">
        <v>49</v>
      </c>
      <c r="K26" s="245">
        <v>17</v>
      </c>
      <c r="L26" s="400">
        <f t="shared" si="1"/>
        <v>51</v>
      </c>
      <c r="M26" s="372">
        <v>15</v>
      </c>
      <c r="N26" s="405">
        <f t="shared" si="2"/>
        <v>22.5</v>
      </c>
      <c r="O26" s="100">
        <f t="shared" si="3"/>
        <v>157</v>
      </c>
      <c r="P26" s="80">
        <f t="shared" si="4"/>
        <v>56</v>
      </c>
      <c r="Q26" s="1234"/>
      <c r="R26" s="1236"/>
      <c r="S26" s="1238"/>
      <c r="U26" s="174"/>
    </row>
    <row r="27" spans="1:21" ht="15.75" customHeight="1" thickBot="1">
      <c r="A27" s="454" t="s">
        <v>78</v>
      </c>
      <c r="B27" s="455" t="s">
        <v>79</v>
      </c>
      <c r="C27" s="482">
        <v>2009</v>
      </c>
      <c r="D27" s="494" t="s">
        <v>80</v>
      </c>
      <c r="E27" s="245">
        <v>28</v>
      </c>
      <c r="F27" s="387">
        <f t="shared" si="0"/>
        <v>42</v>
      </c>
      <c r="G27" s="255"/>
      <c r="H27" s="224">
        <v>810</v>
      </c>
      <c r="I27" s="423">
        <v>840</v>
      </c>
      <c r="J27" s="392">
        <v>53</v>
      </c>
      <c r="K27" s="245">
        <v>17</v>
      </c>
      <c r="L27" s="400">
        <f t="shared" si="1"/>
        <v>51</v>
      </c>
      <c r="M27" s="245">
        <v>32</v>
      </c>
      <c r="N27" s="408">
        <f t="shared" si="2"/>
        <v>48</v>
      </c>
      <c r="O27" s="100">
        <f t="shared" si="3"/>
        <v>194</v>
      </c>
      <c r="P27" s="80">
        <f t="shared" si="4"/>
        <v>37</v>
      </c>
      <c r="Q27" s="1234"/>
      <c r="R27" s="1236"/>
      <c r="S27" s="1238"/>
      <c r="U27" s="174"/>
    </row>
    <row r="28" spans="1:21" ht="15.75" customHeight="1" thickBot="1">
      <c r="A28" s="952" t="s">
        <v>92</v>
      </c>
      <c r="B28" s="953" t="s">
        <v>46</v>
      </c>
      <c r="C28" s="929">
        <v>2007</v>
      </c>
      <c r="D28" s="569" t="s">
        <v>80</v>
      </c>
      <c r="E28" s="361">
        <v>26</v>
      </c>
      <c r="F28" s="389">
        <f t="shared" si="0"/>
        <v>39</v>
      </c>
      <c r="G28" s="359">
        <v>814</v>
      </c>
      <c r="H28" s="213">
        <v>856</v>
      </c>
      <c r="I28" s="425">
        <v>884</v>
      </c>
      <c r="J28" s="394">
        <v>61</v>
      </c>
      <c r="K28" s="246">
        <v>16</v>
      </c>
      <c r="L28" s="402">
        <f t="shared" si="1"/>
        <v>48</v>
      </c>
      <c r="M28" s="375">
        <v>28</v>
      </c>
      <c r="N28" s="409">
        <f t="shared" si="2"/>
        <v>42</v>
      </c>
      <c r="O28" s="100">
        <f t="shared" si="3"/>
        <v>190</v>
      </c>
      <c r="P28" s="80">
        <f t="shared" si="4"/>
        <v>41</v>
      </c>
      <c r="Q28" s="1234"/>
      <c r="R28" s="1236"/>
      <c r="S28" s="1239"/>
      <c r="U28" s="174"/>
    </row>
    <row r="29" spans="1:21" ht="15.75" customHeight="1" thickBot="1">
      <c r="A29" s="454" t="s">
        <v>12</v>
      </c>
      <c r="B29" s="844" t="s">
        <v>13</v>
      </c>
      <c r="C29" s="480">
        <v>2006</v>
      </c>
      <c r="D29" s="564" t="s">
        <v>14</v>
      </c>
      <c r="E29" s="362">
        <v>64</v>
      </c>
      <c r="F29" s="390">
        <f t="shared" si="0"/>
        <v>96</v>
      </c>
      <c r="G29" s="356">
        <v>954</v>
      </c>
      <c r="H29" s="211">
        <v>960</v>
      </c>
      <c r="I29" s="426">
        <v>953</v>
      </c>
      <c r="J29" s="395">
        <v>77</v>
      </c>
      <c r="K29" s="244">
        <v>24</v>
      </c>
      <c r="L29" s="403">
        <f t="shared" si="1"/>
        <v>72</v>
      </c>
      <c r="M29" s="376">
        <v>31</v>
      </c>
      <c r="N29" s="407">
        <f t="shared" si="2"/>
        <v>46.5</v>
      </c>
      <c r="O29" s="100">
        <f t="shared" si="3"/>
        <v>291.5</v>
      </c>
      <c r="P29" s="1077">
        <f t="shared" si="4"/>
        <v>1</v>
      </c>
      <c r="Q29" s="1234">
        <f>(O29+O30+O31+O32)</f>
        <v>867.5</v>
      </c>
      <c r="R29" s="1235">
        <f>(O29+O30+O31+O32)-MIN(O29,O30,O31,O32)</f>
        <v>684</v>
      </c>
      <c r="S29" s="1237">
        <f t="shared" ref="S29" si="9">RANK(R29,$R$9:$R$72)</f>
        <v>6</v>
      </c>
      <c r="U29" s="174"/>
    </row>
    <row r="30" spans="1:21" ht="15.75" customHeight="1" thickBot="1">
      <c r="A30" s="454" t="s">
        <v>59</v>
      </c>
      <c r="B30" s="844" t="s">
        <v>46</v>
      </c>
      <c r="C30" s="480">
        <v>2007</v>
      </c>
      <c r="D30" s="479" t="s">
        <v>14</v>
      </c>
      <c r="E30" s="363">
        <v>34</v>
      </c>
      <c r="F30" s="387">
        <f t="shared" si="0"/>
        <v>51</v>
      </c>
      <c r="G30" s="255">
        <v>833</v>
      </c>
      <c r="H30" s="352">
        <v>830</v>
      </c>
      <c r="I30" s="427">
        <v>850</v>
      </c>
      <c r="J30" s="392">
        <v>55</v>
      </c>
      <c r="K30" s="245">
        <v>19</v>
      </c>
      <c r="L30" s="400">
        <f t="shared" si="1"/>
        <v>57</v>
      </c>
      <c r="M30" s="377">
        <v>29</v>
      </c>
      <c r="N30" s="408">
        <f t="shared" si="2"/>
        <v>43.5</v>
      </c>
      <c r="O30" s="100">
        <f t="shared" si="3"/>
        <v>206.5</v>
      </c>
      <c r="P30" s="80">
        <f t="shared" si="4"/>
        <v>33</v>
      </c>
      <c r="Q30" s="1234"/>
      <c r="R30" s="1236"/>
      <c r="S30" s="1238"/>
      <c r="U30" s="174"/>
    </row>
    <row r="31" spans="1:21" ht="15.75" customHeight="1" thickBot="1">
      <c r="A31" s="772" t="s">
        <v>81</v>
      </c>
      <c r="B31" s="844" t="s">
        <v>19</v>
      </c>
      <c r="C31" s="480">
        <v>2008</v>
      </c>
      <c r="D31" s="481" t="s">
        <v>14</v>
      </c>
      <c r="E31" s="363">
        <v>28</v>
      </c>
      <c r="F31" s="387">
        <f t="shared" si="0"/>
        <v>42</v>
      </c>
      <c r="G31" s="255">
        <v>902</v>
      </c>
      <c r="H31" s="352">
        <v>932</v>
      </c>
      <c r="I31" s="427">
        <v>951</v>
      </c>
      <c r="J31" s="396">
        <v>75</v>
      </c>
      <c r="K31" s="245">
        <v>11</v>
      </c>
      <c r="L31" s="400">
        <f t="shared" si="1"/>
        <v>33</v>
      </c>
      <c r="M31" s="377">
        <v>24</v>
      </c>
      <c r="N31" s="405">
        <f t="shared" si="2"/>
        <v>36</v>
      </c>
      <c r="O31" s="100">
        <f t="shared" si="3"/>
        <v>186</v>
      </c>
      <c r="P31" s="80">
        <f t="shared" si="4"/>
        <v>44</v>
      </c>
      <c r="Q31" s="1234"/>
      <c r="R31" s="1236"/>
      <c r="S31" s="1238"/>
      <c r="U31" s="174"/>
    </row>
    <row r="32" spans="1:21" ht="15.75" customHeight="1" thickBot="1">
      <c r="A32" s="766" t="s">
        <v>112</v>
      </c>
      <c r="B32" s="943" t="s">
        <v>79</v>
      </c>
      <c r="C32" s="492">
        <v>2007</v>
      </c>
      <c r="D32" s="569" t="s">
        <v>14</v>
      </c>
      <c r="E32" s="364">
        <v>21</v>
      </c>
      <c r="F32" s="389">
        <f t="shared" si="0"/>
        <v>31.5</v>
      </c>
      <c r="G32" s="359">
        <v>854</v>
      </c>
      <c r="H32" s="213">
        <v>852</v>
      </c>
      <c r="I32" s="428">
        <v>872</v>
      </c>
      <c r="J32" s="397">
        <v>59</v>
      </c>
      <c r="K32" s="246">
        <v>20</v>
      </c>
      <c r="L32" s="402">
        <f t="shared" si="1"/>
        <v>60</v>
      </c>
      <c r="M32" s="378">
        <v>22</v>
      </c>
      <c r="N32" s="406">
        <f t="shared" si="2"/>
        <v>33</v>
      </c>
      <c r="O32" s="100">
        <f t="shared" si="3"/>
        <v>183.5</v>
      </c>
      <c r="P32" s="80">
        <f t="shared" si="4"/>
        <v>49</v>
      </c>
      <c r="Q32" s="1234"/>
      <c r="R32" s="1236"/>
      <c r="S32" s="1239"/>
      <c r="U32" s="174"/>
    </row>
    <row r="33" spans="1:26" ht="15.75" customHeight="1" thickBot="1">
      <c r="A33" s="831" t="s">
        <v>71</v>
      </c>
      <c r="B33" s="965" t="s">
        <v>34</v>
      </c>
      <c r="C33" s="60">
        <v>2008</v>
      </c>
      <c r="D33" s="750" t="s">
        <v>27</v>
      </c>
      <c r="E33" s="362">
        <v>31</v>
      </c>
      <c r="F33" s="390">
        <f t="shared" si="0"/>
        <v>46.5</v>
      </c>
      <c r="G33" s="356">
        <v>865</v>
      </c>
      <c r="H33" s="211">
        <v>835</v>
      </c>
      <c r="I33" s="429">
        <v>872</v>
      </c>
      <c r="J33" s="398">
        <v>59</v>
      </c>
      <c r="K33" s="244">
        <v>25</v>
      </c>
      <c r="L33" s="403">
        <f t="shared" si="1"/>
        <v>75</v>
      </c>
      <c r="M33" s="251">
        <v>32</v>
      </c>
      <c r="N33" s="404">
        <f t="shared" si="2"/>
        <v>48</v>
      </c>
      <c r="O33" s="100">
        <f t="shared" si="3"/>
        <v>228.5</v>
      </c>
      <c r="P33" s="80">
        <f t="shared" si="4"/>
        <v>18</v>
      </c>
      <c r="Q33" s="1234">
        <f>(O33+O34+O35+O36)</f>
        <v>949.5</v>
      </c>
      <c r="R33" s="1235">
        <f>(O33+O34+O35+O36)-MIN(O33,O34,O35,O36)</f>
        <v>744.5</v>
      </c>
      <c r="S33" s="1237">
        <f t="shared" ref="S33" si="10">RANK(R33,$R$9:$R$72)</f>
        <v>2</v>
      </c>
      <c r="U33" s="174"/>
      <c r="X33" s="830"/>
      <c r="Y33" s="84"/>
      <c r="Z33" s="83"/>
    </row>
    <row r="34" spans="1:26" ht="15.75" customHeight="1" thickBot="1">
      <c r="A34" s="831" t="s">
        <v>102</v>
      </c>
      <c r="B34" s="965" t="s">
        <v>103</v>
      </c>
      <c r="C34" s="60">
        <v>2008</v>
      </c>
      <c r="D34" s="154" t="s">
        <v>27</v>
      </c>
      <c r="E34" s="363">
        <v>24</v>
      </c>
      <c r="F34" s="387">
        <f t="shared" si="0"/>
        <v>36</v>
      </c>
      <c r="G34" s="255"/>
      <c r="H34" s="352">
        <v>902</v>
      </c>
      <c r="I34" s="430">
        <v>907</v>
      </c>
      <c r="J34" s="392">
        <v>65</v>
      </c>
      <c r="K34" s="245">
        <v>26</v>
      </c>
      <c r="L34" s="400">
        <f t="shared" si="1"/>
        <v>78</v>
      </c>
      <c r="M34" s="372">
        <v>38</v>
      </c>
      <c r="N34" s="410">
        <f t="shared" si="2"/>
        <v>57</v>
      </c>
      <c r="O34" s="100">
        <f t="shared" si="3"/>
        <v>236</v>
      </c>
      <c r="P34" s="80">
        <v>13</v>
      </c>
      <c r="Q34" s="1234"/>
      <c r="R34" s="1236"/>
      <c r="S34" s="1238"/>
      <c r="U34" s="174"/>
    </row>
    <row r="35" spans="1:26" ht="15.75" customHeight="1" thickBot="1">
      <c r="A35" s="830" t="s">
        <v>25</v>
      </c>
      <c r="B35" s="966" t="s">
        <v>26</v>
      </c>
      <c r="C35" s="83">
        <v>2007</v>
      </c>
      <c r="D35" s="154" t="s">
        <v>27</v>
      </c>
      <c r="E35" s="363">
        <v>45</v>
      </c>
      <c r="F35" s="387">
        <f t="shared" si="0"/>
        <v>67.5</v>
      </c>
      <c r="G35" s="255">
        <v>939</v>
      </c>
      <c r="H35" s="352">
        <v>968</v>
      </c>
      <c r="I35" s="430">
        <v>972</v>
      </c>
      <c r="J35" s="396">
        <v>79</v>
      </c>
      <c r="K35" s="245">
        <v>25</v>
      </c>
      <c r="L35" s="400">
        <f t="shared" si="1"/>
        <v>75</v>
      </c>
      <c r="M35" s="372">
        <v>39</v>
      </c>
      <c r="N35" s="405">
        <f t="shared" si="2"/>
        <v>58.5</v>
      </c>
      <c r="O35" s="100">
        <f t="shared" si="3"/>
        <v>280</v>
      </c>
      <c r="P35" s="1077">
        <f t="shared" si="4"/>
        <v>2</v>
      </c>
      <c r="Q35" s="1234"/>
      <c r="R35" s="1236"/>
      <c r="S35" s="1238"/>
      <c r="T35" s="86"/>
      <c r="U35" s="174"/>
      <c r="V35" s="121"/>
    </row>
    <row r="36" spans="1:26" ht="15.75" customHeight="1" thickBot="1">
      <c r="A36" s="832" t="s">
        <v>118</v>
      </c>
      <c r="B36" s="967" t="s">
        <v>119</v>
      </c>
      <c r="C36" s="77">
        <v>2008</v>
      </c>
      <c r="D36" s="752" t="s">
        <v>27</v>
      </c>
      <c r="E36" s="365">
        <v>15</v>
      </c>
      <c r="F36" s="389">
        <f t="shared" si="0"/>
        <v>22.5</v>
      </c>
      <c r="G36" s="359">
        <v>928</v>
      </c>
      <c r="H36" s="213">
        <v>927</v>
      </c>
      <c r="I36" s="428">
        <v>940</v>
      </c>
      <c r="J36" s="397">
        <v>73</v>
      </c>
      <c r="K36" s="246">
        <v>22</v>
      </c>
      <c r="L36" s="400">
        <f t="shared" si="1"/>
        <v>66</v>
      </c>
      <c r="M36" s="378">
        <v>29</v>
      </c>
      <c r="N36" s="406">
        <f t="shared" si="2"/>
        <v>43.5</v>
      </c>
      <c r="O36" s="100">
        <f t="shared" si="3"/>
        <v>205</v>
      </c>
      <c r="P36" s="80">
        <f t="shared" si="4"/>
        <v>35</v>
      </c>
      <c r="Q36" s="1234"/>
      <c r="R36" s="1236"/>
      <c r="S36" s="1239"/>
      <c r="U36" s="174"/>
    </row>
    <row r="37" spans="1:26" ht="15.75" customHeight="1" thickBot="1">
      <c r="A37" s="825" t="s">
        <v>54</v>
      </c>
      <c r="B37" s="968" t="s">
        <v>55</v>
      </c>
      <c r="C37" s="930">
        <v>2006</v>
      </c>
      <c r="D37" s="457" t="s">
        <v>56</v>
      </c>
      <c r="E37" s="366">
        <v>34</v>
      </c>
      <c r="F37" s="390">
        <f t="shared" si="0"/>
        <v>51</v>
      </c>
      <c r="G37" s="356">
        <v>853</v>
      </c>
      <c r="H37" s="211"/>
      <c r="I37" s="429">
        <v>824</v>
      </c>
      <c r="J37" s="395">
        <v>55</v>
      </c>
      <c r="K37" s="244">
        <v>23</v>
      </c>
      <c r="L37" s="403">
        <f t="shared" si="1"/>
        <v>69</v>
      </c>
      <c r="M37" s="251">
        <v>36</v>
      </c>
      <c r="N37" s="404">
        <f t="shared" si="2"/>
        <v>54</v>
      </c>
      <c r="O37" s="100">
        <f>(F37+J37+L37+N37)</f>
        <v>229</v>
      </c>
      <c r="P37" s="80">
        <f t="shared" si="4"/>
        <v>17</v>
      </c>
      <c r="Q37" s="1234">
        <f>(O37+O38+O39+O40)</f>
        <v>836</v>
      </c>
      <c r="R37" s="1235">
        <f>(O37+O38+O39+O40)-MIN(O37,O38,O39,O40)</f>
        <v>651.5</v>
      </c>
      <c r="S37" s="1237">
        <v>9</v>
      </c>
      <c r="U37" s="174"/>
    </row>
    <row r="38" spans="1:26" ht="15.75" customHeight="1" thickBot="1">
      <c r="A38" s="454" t="s">
        <v>107</v>
      </c>
      <c r="B38" s="847" t="s">
        <v>16</v>
      </c>
      <c r="C38" s="848">
        <v>2009</v>
      </c>
      <c r="D38" s="457" t="s">
        <v>56</v>
      </c>
      <c r="E38" s="363">
        <v>23</v>
      </c>
      <c r="F38" s="387">
        <f t="shared" si="0"/>
        <v>34.5</v>
      </c>
      <c r="G38" s="255">
        <v>904</v>
      </c>
      <c r="H38" s="352">
        <v>930</v>
      </c>
      <c r="I38" s="430"/>
      <c r="J38" s="399">
        <v>71</v>
      </c>
      <c r="K38" s="245">
        <v>20</v>
      </c>
      <c r="L38" s="400">
        <f t="shared" si="1"/>
        <v>60</v>
      </c>
      <c r="M38" s="372">
        <v>30</v>
      </c>
      <c r="N38" s="404">
        <f t="shared" si="2"/>
        <v>45</v>
      </c>
      <c r="O38" s="100">
        <f>(F38+J38+L38+N38)</f>
        <v>210.5</v>
      </c>
      <c r="P38" s="80">
        <f t="shared" si="4"/>
        <v>31</v>
      </c>
      <c r="Q38" s="1234"/>
      <c r="R38" s="1236"/>
      <c r="S38" s="1238"/>
      <c r="U38" s="174"/>
    </row>
    <row r="39" spans="1:26" ht="15.75" customHeight="1" thickBot="1">
      <c r="A39" s="454" t="s">
        <v>100</v>
      </c>
      <c r="B39" s="847" t="s">
        <v>67</v>
      </c>
      <c r="C39" s="848">
        <v>2007</v>
      </c>
      <c r="D39" s="457" t="s">
        <v>56</v>
      </c>
      <c r="E39" s="363">
        <v>25</v>
      </c>
      <c r="F39" s="387">
        <f t="shared" si="0"/>
        <v>37.5</v>
      </c>
      <c r="G39" s="255">
        <v>777</v>
      </c>
      <c r="H39" s="352">
        <v>799</v>
      </c>
      <c r="I39" s="430">
        <v>890</v>
      </c>
      <c r="J39" s="399">
        <v>63</v>
      </c>
      <c r="K39" s="245">
        <v>17</v>
      </c>
      <c r="L39" s="400">
        <f t="shared" si="1"/>
        <v>51</v>
      </c>
      <c r="M39" s="372">
        <v>22</v>
      </c>
      <c r="N39" s="404">
        <f t="shared" si="2"/>
        <v>33</v>
      </c>
      <c r="O39" s="100">
        <f>(F39+J39+L39+N39)</f>
        <v>184.5</v>
      </c>
      <c r="P39" s="80">
        <f t="shared" si="4"/>
        <v>47</v>
      </c>
      <c r="Q39" s="1234"/>
      <c r="R39" s="1236"/>
      <c r="S39" s="1238"/>
      <c r="U39" s="174"/>
    </row>
    <row r="40" spans="1:26" ht="15.75" customHeight="1" thickBot="1">
      <c r="A40" s="501" t="s">
        <v>60</v>
      </c>
      <c r="B40" s="969" t="s">
        <v>61</v>
      </c>
      <c r="C40" s="931">
        <v>2009</v>
      </c>
      <c r="D40" s="457" t="s">
        <v>56</v>
      </c>
      <c r="E40" s="367">
        <v>34</v>
      </c>
      <c r="F40" s="389">
        <f t="shared" si="0"/>
        <v>51</v>
      </c>
      <c r="G40" s="359">
        <v>844</v>
      </c>
      <c r="H40" s="213">
        <v>836</v>
      </c>
      <c r="I40" s="428">
        <v>849</v>
      </c>
      <c r="J40" s="397">
        <v>53</v>
      </c>
      <c r="K40" s="246">
        <v>21</v>
      </c>
      <c r="L40" s="402">
        <f t="shared" si="1"/>
        <v>63</v>
      </c>
      <c r="M40" s="378">
        <v>30</v>
      </c>
      <c r="N40" s="404">
        <f t="shared" si="2"/>
        <v>45</v>
      </c>
      <c r="O40" s="100">
        <f>(F40+J40+L40+N40)</f>
        <v>212</v>
      </c>
      <c r="P40" s="80">
        <f t="shared" si="4"/>
        <v>30</v>
      </c>
      <c r="Q40" s="1234"/>
      <c r="R40" s="1236"/>
      <c r="S40" s="1239"/>
      <c r="U40" s="174"/>
    </row>
    <row r="41" spans="1:26" ht="15.75" customHeight="1" thickBot="1">
      <c r="A41" s="825" t="s">
        <v>49</v>
      </c>
      <c r="B41" s="951" t="s">
        <v>50</v>
      </c>
      <c r="C41" s="520">
        <v>2008</v>
      </c>
      <c r="D41" s="564" t="s">
        <v>29</v>
      </c>
      <c r="E41" s="247">
        <v>35</v>
      </c>
      <c r="F41" s="390">
        <f t="shared" si="0"/>
        <v>52.5</v>
      </c>
      <c r="G41" s="356">
        <v>698</v>
      </c>
      <c r="H41" s="211">
        <v>802</v>
      </c>
      <c r="I41" s="431">
        <v>791</v>
      </c>
      <c r="J41" s="398">
        <v>45</v>
      </c>
      <c r="K41" s="247">
        <v>17</v>
      </c>
      <c r="L41" s="403">
        <f t="shared" si="1"/>
        <v>51</v>
      </c>
      <c r="M41" s="376">
        <v>9</v>
      </c>
      <c r="N41" s="404">
        <f t="shared" si="2"/>
        <v>13.5</v>
      </c>
      <c r="O41" s="100">
        <f t="shared" ref="O41:O56" si="11">(F41+J41+L41+N41)</f>
        <v>162</v>
      </c>
      <c r="P41" s="80">
        <f t="shared" si="4"/>
        <v>54</v>
      </c>
      <c r="Q41" s="1249">
        <f>(O41+O42+O43+O44)</f>
        <v>744</v>
      </c>
      <c r="R41" s="1235">
        <f>(O41+O42+O43+O44)-MIN(O41,O42,O43,O44)</f>
        <v>582</v>
      </c>
      <c r="S41" s="1237">
        <f t="shared" ref="S41" si="12">RANK(R41,$R$9:$R$72)</f>
        <v>12</v>
      </c>
      <c r="U41" s="174"/>
    </row>
    <row r="42" spans="1:26" ht="15.75" customHeight="1" thickBot="1">
      <c r="A42" s="454" t="s">
        <v>28</v>
      </c>
      <c r="B42" s="455" t="s">
        <v>16</v>
      </c>
      <c r="C42" s="444">
        <v>2006</v>
      </c>
      <c r="D42" s="479" t="s">
        <v>29</v>
      </c>
      <c r="E42" s="250">
        <v>45</v>
      </c>
      <c r="F42" s="387">
        <f t="shared" si="0"/>
        <v>67.5</v>
      </c>
      <c r="G42" s="358">
        <v>794</v>
      </c>
      <c r="H42" s="212">
        <v>813</v>
      </c>
      <c r="I42" s="594">
        <v>835</v>
      </c>
      <c r="J42" s="394">
        <v>51</v>
      </c>
      <c r="K42" s="248">
        <v>21</v>
      </c>
      <c r="L42" s="400">
        <f t="shared" si="1"/>
        <v>63</v>
      </c>
      <c r="M42" s="379">
        <v>30</v>
      </c>
      <c r="N42" s="404">
        <f t="shared" si="2"/>
        <v>45</v>
      </c>
      <c r="O42" s="100">
        <f t="shared" si="11"/>
        <v>226.5</v>
      </c>
      <c r="P42" s="80">
        <f t="shared" si="4"/>
        <v>20</v>
      </c>
      <c r="Q42" s="1249"/>
      <c r="R42" s="1236"/>
      <c r="S42" s="1238"/>
      <c r="U42" s="174"/>
    </row>
    <row r="43" spans="1:26" ht="15.75" customHeight="1" thickBot="1">
      <c r="A43" s="454" t="s">
        <v>91</v>
      </c>
      <c r="B43" s="455" t="s">
        <v>26</v>
      </c>
      <c r="C43" s="470">
        <v>2007</v>
      </c>
      <c r="D43" s="479" t="s">
        <v>29</v>
      </c>
      <c r="E43" s="248">
        <v>27</v>
      </c>
      <c r="F43" s="387">
        <f t="shared" si="0"/>
        <v>40.5</v>
      </c>
      <c r="G43" s="255">
        <v>743</v>
      </c>
      <c r="H43" s="352">
        <v>877</v>
      </c>
      <c r="I43" s="432">
        <v>890</v>
      </c>
      <c r="J43" s="396">
        <v>63</v>
      </c>
      <c r="K43" s="248">
        <v>12</v>
      </c>
      <c r="L43" s="400">
        <f t="shared" si="1"/>
        <v>36</v>
      </c>
      <c r="M43" s="377">
        <v>16</v>
      </c>
      <c r="N43" s="404">
        <f t="shared" si="2"/>
        <v>24</v>
      </c>
      <c r="O43" s="100">
        <f t="shared" si="11"/>
        <v>163.5</v>
      </c>
      <c r="P43" s="80">
        <f t="shared" si="4"/>
        <v>53</v>
      </c>
      <c r="Q43" s="1249"/>
      <c r="R43" s="1236"/>
      <c r="S43" s="1238"/>
      <c r="U43" s="174"/>
    </row>
    <row r="44" spans="1:26" ht="15.75" customHeight="1" thickBot="1">
      <c r="A44" s="952" t="s">
        <v>41</v>
      </c>
      <c r="B44" s="953" t="s">
        <v>42</v>
      </c>
      <c r="C44" s="476">
        <v>2006</v>
      </c>
      <c r="D44" s="569" t="s">
        <v>29</v>
      </c>
      <c r="E44" s="365">
        <v>38</v>
      </c>
      <c r="F44" s="389">
        <f t="shared" si="0"/>
        <v>57</v>
      </c>
      <c r="G44" s="359">
        <v>868</v>
      </c>
      <c r="H44" s="213">
        <v>867</v>
      </c>
      <c r="I44" s="428"/>
      <c r="J44" s="397">
        <v>57</v>
      </c>
      <c r="K44" s="246">
        <v>19</v>
      </c>
      <c r="L44" s="402">
        <f t="shared" si="1"/>
        <v>57</v>
      </c>
      <c r="M44" s="380">
        <v>14</v>
      </c>
      <c r="N44" s="404">
        <f t="shared" si="2"/>
        <v>21</v>
      </c>
      <c r="O44" s="100">
        <f t="shared" si="11"/>
        <v>192</v>
      </c>
      <c r="P44" s="80">
        <f t="shared" si="4"/>
        <v>38</v>
      </c>
      <c r="Q44" s="1249"/>
      <c r="R44" s="1236"/>
      <c r="S44" s="1239"/>
      <c r="U44" s="174"/>
    </row>
    <row r="45" spans="1:26" ht="15.75" customHeight="1" thickBot="1">
      <c r="A45" s="825" t="s">
        <v>23</v>
      </c>
      <c r="B45" s="951" t="s">
        <v>21</v>
      </c>
      <c r="C45" s="464">
        <v>2008</v>
      </c>
      <c r="D45" s="564" t="s">
        <v>24</v>
      </c>
      <c r="E45" s="244">
        <v>46</v>
      </c>
      <c r="F45" s="390">
        <f t="shared" si="0"/>
        <v>69</v>
      </c>
      <c r="G45" s="356">
        <v>822</v>
      </c>
      <c r="H45" s="211">
        <v>833</v>
      </c>
      <c r="I45" s="426">
        <v>829</v>
      </c>
      <c r="J45" s="398">
        <v>51</v>
      </c>
      <c r="K45" s="244">
        <v>25</v>
      </c>
      <c r="L45" s="403">
        <f t="shared" si="1"/>
        <v>75</v>
      </c>
      <c r="M45" s="381">
        <v>30</v>
      </c>
      <c r="N45" s="404">
        <f t="shared" si="2"/>
        <v>45</v>
      </c>
      <c r="O45" s="100">
        <f t="shared" si="11"/>
        <v>240</v>
      </c>
      <c r="P45" s="80">
        <f t="shared" si="4"/>
        <v>9</v>
      </c>
      <c r="Q45" s="1234">
        <f>(O45+O46+O47+O48)</f>
        <v>879.5</v>
      </c>
      <c r="R45" s="1235">
        <f>(O45+O46+O47+O48)-MIN(O45,O46,O47,O48)</f>
        <v>689</v>
      </c>
      <c r="S45" s="1237">
        <f t="shared" ref="S45" si="13">RANK(R45,$R$9:$R$72)</f>
        <v>5</v>
      </c>
      <c r="U45" s="174"/>
    </row>
    <row r="46" spans="1:26" ht="15.75" customHeight="1" thickBot="1">
      <c r="A46" s="454" t="s">
        <v>69</v>
      </c>
      <c r="B46" s="951" t="s">
        <v>70</v>
      </c>
      <c r="C46" s="464">
        <v>2007</v>
      </c>
      <c r="D46" s="494" t="s">
        <v>24</v>
      </c>
      <c r="E46" s="245">
        <v>31</v>
      </c>
      <c r="F46" s="387">
        <f t="shared" si="0"/>
        <v>46.5</v>
      </c>
      <c r="G46" s="255">
        <v>845</v>
      </c>
      <c r="H46" s="352">
        <v>825</v>
      </c>
      <c r="I46" s="427">
        <v>847</v>
      </c>
      <c r="J46" s="396">
        <v>53</v>
      </c>
      <c r="K46" s="245">
        <v>24</v>
      </c>
      <c r="L46" s="400">
        <f t="shared" si="1"/>
        <v>72</v>
      </c>
      <c r="M46" s="382">
        <v>34</v>
      </c>
      <c r="N46" s="404">
        <f t="shared" si="2"/>
        <v>51</v>
      </c>
      <c r="O46" s="100">
        <f t="shared" si="11"/>
        <v>222.5</v>
      </c>
      <c r="P46" s="80">
        <f t="shared" si="4"/>
        <v>23</v>
      </c>
      <c r="Q46" s="1234"/>
      <c r="R46" s="1236"/>
      <c r="S46" s="1238"/>
      <c r="U46" s="174"/>
    </row>
    <row r="47" spans="1:26" ht="15.75" customHeight="1" thickBot="1">
      <c r="A47" s="454" t="s">
        <v>51</v>
      </c>
      <c r="B47" s="951" t="s">
        <v>52</v>
      </c>
      <c r="C47" s="464">
        <v>2008</v>
      </c>
      <c r="D47" s="494" t="s">
        <v>24</v>
      </c>
      <c r="E47" s="245">
        <v>35</v>
      </c>
      <c r="F47" s="387">
        <f t="shared" si="0"/>
        <v>52.5</v>
      </c>
      <c r="G47" s="255">
        <v>754</v>
      </c>
      <c r="H47" s="352">
        <v>805</v>
      </c>
      <c r="I47" s="427">
        <v>777</v>
      </c>
      <c r="J47" s="399">
        <v>45</v>
      </c>
      <c r="K47" s="245">
        <v>18</v>
      </c>
      <c r="L47" s="400">
        <f t="shared" si="1"/>
        <v>54</v>
      </c>
      <c r="M47" s="382">
        <v>26</v>
      </c>
      <c r="N47" s="404">
        <f t="shared" si="2"/>
        <v>39</v>
      </c>
      <c r="O47" s="100">
        <f t="shared" si="11"/>
        <v>190.5</v>
      </c>
      <c r="P47" s="80">
        <f t="shared" si="4"/>
        <v>39</v>
      </c>
      <c r="Q47" s="1234"/>
      <c r="R47" s="1236"/>
      <c r="S47" s="1238"/>
      <c r="U47" s="174"/>
    </row>
    <row r="48" spans="1:26" ht="15.75" customHeight="1" thickBot="1">
      <c r="A48" s="952" t="s">
        <v>68</v>
      </c>
      <c r="B48" s="953" t="s">
        <v>65</v>
      </c>
      <c r="C48" s="496">
        <v>2007</v>
      </c>
      <c r="D48" s="481" t="s">
        <v>24</v>
      </c>
      <c r="E48" s="365">
        <v>32</v>
      </c>
      <c r="F48" s="389">
        <f t="shared" si="0"/>
        <v>48</v>
      </c>
      <c r="G48" s="359">
        <v>830</v>
      </c>
      <c r="H48" s="213">
        <v>898</v>
      </c>
      <c r="I48" s="428"/>
      <c r="J48" s="397">
        <v>63</v>
      </c>
      <c r="K48" s="246">
        <v>25</v>
      </c>
      <c r="L48" s="402">
        <f t="shared" si="1"/>
        <v>75</v>
      </c>
      <c r="M48" s="383">
        <v>27</v>
      </c>
      <c r="N48" s="404">
        <f t="shared" si="2"/>
        <v>40.5</v>
      </c>
      <c r="O48" s="100">
        <f t="shared" si="11"/>
        <v>226.5</v>
      </c>
      <c r="P48" s="80">
        <f t="shared" si="4"/>
        <v>20</v>
      </c>
      <c r="Q48" s="1234"/>
      <c r="R48" s="1236"/>
      <c r="S48" s="1239"/>
      <c r="U48" s="174"/>
    </row>
    <row r="49" spans="1:23" ht="15.75" customHeight="1" thickBot="1">
      <c r="A49" s="827" t="s">
        <v>18</v>
      </c>
      <c r="B49" s="844" t="s">
        <v>19</v>
      </c>
      <c r="C49" s="520">
        <v>2007</v>
      </c>
      <c r="D49" s="564" t="s">
        <v>17</v>
      </c>
      <c r="E49" s="244">
        <v>55</v>
      </c>
      <c r="F49" s="390">
        <f t="shared" si="0"/>
        <v>82.5</v>
      </c>
      <c r="G49" s="356">
        <v>872</v>
      </c>
      <c r="H49" s="211">
        <v>892</v>
      </c>
      <c r="I49" s="426">
        <v>901</v>
      </c>
      <c r="J49" s="395">
        <v>65</v>
      </c>
      <c r="K49" s="244">
        <v>27</v>
      </c>
      <c r="L49" s="403">
        <f t="shared" si="1"/>
        <v>81</v>
      </c>
      <c r="M49" s="381">
        <v>31</v>
      </c>
      <c r="N49" s="404">
        <f t="shared" si="2"/>
        <v>46.5</v>
      </c>
      <c r="O49" s="100">
        <f t="shared" si="11"/>
        <v>275</v>
      </c>
      <c r="P49" s="1077">
        <f t="shared" si="4"/>
        <v>3</v>
      </c>
      <c r="Q49" s="1234">
        <f>(O49+O50+O51+O52)</f>
        <v>1005</v>
      </c>
      <c r="R49" s="1235">
        <f>(O49+O50+O51+O52)-MIN(O49,O50,O51,O52)</f>
        <v>789</v>
      </c>
      <c r="S49" s="1237">
        <f t="shared" ref="S49" si="14">RANK(R49,$R$9:$R$72)</f>
        <v>1</v>
      </c>
      <c r="U49" s="174"/>
    </row>
    <row r="50" spans="1:23" ht="15.75" customHeight="1" thickBot="1">
      <c r="A50" s="825" t="s">
        <v>15</v>
      </c>
      <c r="B50" s="455" t="s">
        <v>16</v>
      </c>
      <c r="C50" s="464">
        <v>2006</v>
      </c>
      <c r="D50" s="494" t="s">
        <v>17</v>
      </c>
      <c r="E50" s="245">
        <v>56</v>
      </c>
      <c r="F50" s="387">
        <f t="shared" si="0"/>
        <v>84</v>
      </c>
      <c r="G50" s="255">
        <v>856</v>
      </c>
      <c r="H50" s="352">
        <v>866</v>
      </c>
      <c r="I50" s="427">
        <v>866</v>
      </c>
      <c r="J50" s="392">
        <v>57</v>
      </c>
      <c r="K50" s="245">
        <v>26</v>
      </c>
      <c r="L50" s="400">
        <f t="shared" si="1"/>
        <v>78</v>
      </c>
      <c r="M50" s="382">
        <v>31</v>
      </c>
      <c r="N50" s="404">
        <f t="shared" si="2"/>
        <v>46.5</v>
      </c>
      <c r="O50" s="100">
        <f t="shared" si="11"/>
        <v>265.5</v>
      </c>
      <c r="P50" s="80">
        <f t="shared" si="4"/>
        <v>4</v>
      </c>
      <c r="Q50" s="1234"/>
      <c r="R50" s="1236"/>
      <c r="S50" s="1238"/>
      <c r="U50" s="174"/>
    </row>
    <row r="51" spans="1:23" ht="15.75" customHeight="1" thickBot="1">
      <c r="A51" s="454" t="s">
        <v>36</v>
      </c>
      <c r="B51" s="844" t="s">
        <v>26</v>
      </c>
      <c r="C51" s="470">
        <v>2007</v>
      </c>
      <c r="D51" s="494" t="s">
        <v>17</v>
      </c>
      <c r="E51" s="245">
        <v>43</v>
      </c>
      <c r="F51" s="387">
        <f t="shared" si="0"/>
        <v>64.5</v>
      </c>
      <c r="G51" s="255">
        <v>827</v>
      </c>
      <c r="H51" s="352">
        <v>844</v>
      </c>
      <c r="I51" s="427">
        <v>858</v>
      </c>
      <c r="J51" s="396">
        <v>55</v>
      </c>
      <c r="K51" s="245">
        <v>28</v>
      </c>
      <c r="L51" s="400">
        <f t="shared" si="1"/>
        <v>84</v>
      </c>
      <c r="M51" s="382">
        <v>30</v>
      </c>
      <c r="N51" s="404">
        <f t="shared" si="2"/>
        <v>45</v>
      </c>
      <c r="O51" s="100">
        <f t="shared" si="11"/>
        <v>248.5</v>
      </c>
      <c r="P51" s="80">
        <f t="shared" si="4"/>
        <v>5</v>
      </c>
      <c r="Q51" s="1234"/>
      <c r="R51" s="1236"/>
      <c r="S51" s="1238"/>
      <c r="U51" s="174"/>
    </row>
    <row r="52" spans="1:23" ht="15.75" customHeight="1" thickBot="1">
      <c r="A52" s="766" t="s">
        <v>45</v>
      </c>
      <c r="B52" s="943" t="s">
        <v>46</v>
      </c>
      <c r="C52" s="476">
        <v>2009</v>
      </c>
      <c r="D52" s="494" t="s">
        <v>17</v>
      </c>
      <c r="E52" s="254">
        <v>37</v>
      </c>
      <c r="F52" s="389">
        <f t="shared" si="0"/>
        <v>55.5</v>
      </c>
      <c r="G52" s="357">
        <v>720</v>
      </c>
      <c r="H52" s="261">
        <v>760</v>
      </c>
      <c r="I52" s="433">
        <v>802</v>
      </c>
      <c r="J52" s="397">
        <v>45</v>
      </c>
      <c r="K52" s="254">
        <v>22</v>
      </c>
      <c r="L52" s="402">
        <f t="shared" si="1"/>
        <v>66</v>
      </c>
      <c r="M52" s="384">
        <v>33</v>
      </c>
      <c r="N52" s="404">
        <f t="shared" si="2"/>
        <v>49.5</v>
      </c>
      <c r="O52" s="100">
        <f t="shared" si="11"/>
        <v>216</v>
      </c>
      <c r="P52" s="80">
        <f t="shared" si="4"/>
        <v>28</v>
      </c>
      <c r="Q52" s="1234"/>
      <c r="R52" s="1236"/>
      <c r="S52" s="1239"/>
      <c r="T52" s="74"/>
      <c r="U52" s="174"/>
    </row>
    <row r="53" spans="1:23" ht="15.75" customHeight="1" thickBot="1">
      <c r="A53" s="454" t="s">
        <v>88</v>
      </c>
      <c r="B53" s="455" t="s">
        <v>46</v>
      </c>
      <c r="C53" s="444">
        <v>2006</v>
      </c>
      <c r="D53" s="768" t="s">
        <v>35</v>
      </c>
      <c r="E53" s="368">
        <v>27</v>
      </c>
      <c r="F53" s="390">
        <f t="shared" si="0"/>
        <v>40.5</v>
      </c>
      <c r="G53" s="358">
        <v>832</v>
      </c>
      <c r="H53" s="212">
        <v>829</v>
      </c>
      <c r="I53" s="434"/>
      <c r="J53" s="395">
        <v>51</v>
      </c>
      <c r="K53" s="368">
        <v>27</v>
      </c>
      <c r="L53" s="403">
        <f t="shared" si="1"/>
        <v>81</v>
      </c>
      <c r="M53" s="379">
        <v>45</v>
      </c>
      <c r="N53" s="404">
        <f t="shared" si="2"/>
        <v>67.5</v>
      </c>
      <c r="O53" s="100">
        <f t="shared" si="11"/>
        <v>240</v>
      </c>
      <c r="P53" s="80">
        <v>10</v>
      </c>
      <c r="Q53" s="1234">
        <f>(O53+O54+O55+O56)</f>
        <v>698.5</v>
      </c>
      <c r="R53" s="1235">
        <f>(O53+O54+O55+O56)-MIN(O53,O54,O55,O56)</f>
        <v>698.5</v>
      </c>
      <c r="S53" s="1237">
        <f t="shared" ref="S53" si="15">RANK(R53,$R$9:$R$72)</f>
        <v>4</v>
      </c>
      <c r="U53" s="174"/>
    </row>
    <row r="54" spans="1:23" ht="15.75" customHeight="1" thickBot="1">
      <c r="A54" s="825" t="s">
        <v>33</v>
      </c>
      <c r="B54" s="951" t="s">
        <v>34</v>
      </c>
      <c r="C54" s="464">
        <v>2006</v>
      </c>
      <c r="D54" s="479" t="s">
        <v>35</v>
      </c>
      <c r="E54" s="248">
        <v>43</v>
      </c>
      <c r="F54" s="387">
        <f t="shared" si="0"/>
        <v>64.5</v>
      </c>
      <c r="G54" s="255">
        <v>807</v>
      </c>
      <c r="H54" s="352">
        <v>827</v>
      </c>
      <c r="I54" s="432">
        <v>819</v>
      </c>
      <c r="J54" s="392">
        <v>49</v>
      </c>
      <c r="K54" s="248">
        <v>24</v>
      </c>
      <c r="L54" s="400">
        <f t="shared" si="1"/>
        <v>72</v>
      </c>
      <c r="M54" s="377">
        <v>33</v>
      </c>
      <c r="N54" s="404">
        <f t="shared" si="2"/>
        <v>49.5</v>
      </c>
      <c r="O54" s="100">
        <f t="shared" si="11"/>
        <v>235</v>
      </c>
      <c r="P54" s="80">
        <f t="shared" si="4"/>
        <v>14</v>
      </c>
      <c r="Q54" s="1234"/>
      <c r="R54" s="1236"/>
      <c r="S54" s="1238"/>
      <c r="U54" s="174"/>
    </row>
    <row r="55" spans="1:23" ht="15.75" customHeight="1" thickBot="1">
      <c r="A55" s="454" t="s">
        <v>53</v>
      </c>
      <c r="B55" s="455" t="s">
        <v>21</v>
      </c>
      <c r="C55" s="444">
        <v>2006</v>
      </c>
      <c r="D55" s="479" t="s">
        <v>35</v>
      </c>
      <c r="E55" s="248">
        <v>35</v>
      </c>
      <c r="F55" s="387">
        <f t="shared" si="0"/>
        <v>52.5</v>
      </c>
      <c r="G55" s="255">
        <v>878</v>
      </c>
      <c r="H55" s="352">
        <v>882</v>
      </c>
      <c r="I55" s="432">
        <v>890</v>
      </c>
      <c r="J55" s="392">
        <v>63</v>
      </c>
      <c r="K55" s="248">
        <v>22</v>
      </c>
      <c r="L55" s="400">
        <f t="shared" si="1"/>
        <v>66</v>
      </c>
      <c r="M55" s="377">
        <v>28</v>
      </c>
      <c r="N55" s="404">
        <f t="shared" si="2"/>
        <v>42</v>
      </c>
      <c r="O55" s="100">
        <f t="shared" si="11"/>
        <v>223.5</v>
      </c>
      <c r="P55" s="80">
        <f t="shared" si="4"/>
        <v>22</v>
      </c>
      <c r="Q55" s="1234"/>
      <c r="R55" s="1236"/>
      <c r="S55" s="1238"/>
      <c r="U55" s="174"/>
      <c r="W55" s="846">
        <f ca="1">M9+W55</f>
        <v>0</v>
      </c>
    </row>
    <row r="56" spans="1:23" ht="15.75" customHeight="1" thickBot="1">
      <c r="A56" s="766"/>
      <c r="B56" s="943"/>
      <c r="C56" s="467"/>
      <c r="D56" s="494"/>
      <c r="E56" s="369"/>
      <c r="F56" s="389">
        <f t="shared" si="0"/>
        <v>0</v>
      </c>
      <c r="G56" s="357"/>
      <c r="H56" s="261"/>
      <c r="I56" s="435"/>
      <c r="J56" s="394"/>
      <c r="K56" s="369"/>
      <c r="L56" s="402">
        <f t="shared" si="1"/>
        <v>0</v>
      </c>
      <c r="M56" s="378"/>
      <c r="N56" s="404">
        <f t="shared" si="2"/>
        <v>0</v>
      </c>
      <c r="O56" s="100">
        <f t="shared" si="11"/>
        <v>0</v>
      </c>
      <c r="P56" s="80">
        <f t="shared" si="4"/>
        <v>62</v>
      </c>
      <c r="Q56" s="1234"/>
      <c r="R56" s="1236"/>
      <c r="S56" s="1239"/>
      <c r="U56" s="174"/>
    </row>
    <row r="57" spans="1:23" ht="15.75" customHeight="1" thickBot="1">
      <c r="A57" s="825" t="s">
        <v>37</v>
      </c>
      <c r="B57" s="951" t="s">
        <v>38</v>
      </c>
      <c r="C57" s="520">
        <v>2008</v>
      </c>
      <c r="D57" s="564" t="s">
        <v>39</v>
      </c>
      <c r="E57" s="251">
        <v>42</v>
      </c>
      <c r="F57" s="390">
        <f t="shared" si="0"/>
        <v>63</v>
      </c>
      <c r="G57" s="358">
        <v>755</v>
      </c>
      <c r="H57" s="212">
        <v>777</v>
      </c>
      <c r="I57" s="436">
        <v>780</v>
      </c>
      <c r="J57" s="398">
        <v>41</v>
      </c>
      <c r="K57" s="251">
        <v>27</v>
      </c>
      <c r="L57" s="403">
        <f t="shared" si="1"/>
        <v>81</v>
      </c>
      <c r="M57" s="385">
        <v>30</v>
      </c>
      <c r="N57" s="404">
        <f t="shared" si="2"/>
        <v>45</v>
      </c>
      <c r="O57" s="100">
        <f t="shared" ref="O57:O92" si="16">(F57+J57+L57+N57)</f>
        <v>230</v>
      </c>
      <c r="P57" s="80">
        <f t="shared" si="4"/>
        <v>16</v>
      </c>
      <c r="Q57" s="1234">
        <f>(O57+O58+O59+O60)</f>
        <v>566.5</v>
      </c>
      <c r="R57" s="1235">
        <f>(O57+O58+O59+O60)-MIN(O57,O58,O59,O60)</f>
        <v>566.5</v>
      </c>
      <c r="S57" s="1237">
        <f t="shared" ref="S57" si="17">RANK(R57,$R$9:$R$72)</f>
        <v>13</v>
      </c>
      <c r="U57" s="174"/>
    </row>
    <row r="58" spans="1:23" ht="15.75" customHeight="1" thickBot="1">
      <c r="A58" s="454" t="s">
        <v>90</v>
      </c>
      <c r="B58" s="455" t="s">
        <v>79</v>
      </c>
      <c r="C58" s="444">
        <v>2006</v>
      </c>
      <c r="D58" s="479" t="s">
        <v>39</v>
      </c>
      <c r="E58" s="245">
        <v>27</v>
      </c>
      <c r="F58" s="387">
        <f t="shared" si="0"/>
        <v>40.5</v>
      </c>
      <c r="G58" s="255">
        <v>818</v>
      </c>
      <c r="H58" s="352"/>
      <c r="I58" s="427">
        <v>795</v>
      </c>
      <c r="J58" s="396">
        <v>47</v>
      </c>
      <c r="K58" s="245">
        <v>22</v>
      </c>
      <c r="L58" s="400">
        <f t="shared" si="1"/>
        <v>66</v>
      </c>
      <c r="M58" s="382">
        <v>14</v>
      </c>
      <c r="N58" s="404">
        <f t="shared" si="2"/>
        <v>21</v>
      </c>
      <c r="O58" s="100">
        <f t="shared" si="16"/>
        <v>174.5</v>
      </c>
      <c r="P58" s="80">
        <f t="shared" si="4"/>
        <v>52</v>
      </c>
      <c r="Q58" s="1234"/>
      <c r="R58" s="1236"/>
      <c r="S58" s="1238"/>
      <c r="U58" s="174"/>
    </row>
    <row r="59" spans="1:23" ht="15.75" customHeight="1" thickBot="1">
      <c r="A59" s="838" t="s">
        <v>106</v>
      </c>
      <c r="B59" s="844" t="s">
        <v>19</v>
      </c>
      <c r="C59" s="470">
        <v>2008</v>
      </c>
      <c r="D59" s="494" t="s">
        <v>39</v>
      </c>
      <c r="E59" s="245">
        <v>24</v>
      </c>
      <c r="F59" s="387">
        <f t="shared" si="0"/>
        <v>36</v>
      </c>
      <c r="G59" s="255"/>
      <c r="H59" s="352">
        <v>824</v>
      </c>
      <c r="I59" s="427">
        <v>861</v>
      </c>
      <c r="J59" s="392">
        <v>57</v>
      </c>
      <c r="K59" s="245">
        <v>16</v>
      </c>
      <c r="L59" s="400">
        <f t="shared" si="1"/>
        <v>48</v>
      </c>
      <c r="M59" s="382">
        <v>14</v>
      </c>
      <c r="N59" s="404">
        <f t="shared" si="2"/>
        <v>21</v>
      </c>
      <c r="O59" s="100">
        <f t="shared" si="16"/>
        <v>162</v>
      </c>
      <c r="P59" s="80">
        <f t="shared" si="4"/>
        <v>54</v>
      </c>
      <c r="Q59" s="1234"/>
      <c r="R59" s="1236"/>
      <c r="S59" s="1238"/>
      <c r="U59" s="174"/>
    </row>
    <row r="60" spans="1:23" ht="15.75" customHeight="1" thickBot="1">
      <c r="A60" s="766"/>
      <c r="B60" s="943"/>
      <c r="C60" s="476"/>
      <c r="D60" s="481"/>
      <c r="E60" s="252"/>
      <c r="F60" s="619">
        <f t="shared" si="0"/>
        <v>0</v>
      </c>
      <c r="G60" s="357"/>
      <c r="H60" s="261"/>
      <c r="I60" s="733"/>
      <c r="J60" s="393"/>
      <c r="K60" s="361"/>
      <c r="L60" s="401">
        <f t="shared" si="1"/>
        <v>0</v>
      </c>
      <c r="M60" s="734"/>
      <c r="N60" s="404">
        <f>M60*1.5</f>
        <v>0</v>
      </c>
      <c r="O60" s="100">
        <f>(F60+J60+L60+N60)</f>
        <v>0</v>
      </c>
      <c r="P60" s="80">
        <f t="shared" si="4"/>
        <v>62</v>
      </c>
      <c r="Q60" s="1234"/>
      <c r="R60" s="1236"/>
      <c r="S60" s="1239"/>
      <c r="U60" s="174"/>
    </row>
    <row r="61" spans="1:23" ht="15.75" customHeight="1" thickBot="1">
      <c r="A61" s="454" t="s">
        <v>113</v>
      </c>
      <c r="B61" s="844" t="s">
        <v>114</v>
      </c>
      <c r="C61" s="480">
        <v>2008</v>
      </c>
      <c r="D61" s="564" t="s">
        <v>48</v>
      </c>
      <c r="E61" s="254">
        <v>21</v>
      </c>
      <c r="F61" s="738">
        <f t="shared" si="0"/>
        <v>31.5</v>
      </c>
      <c r="G61" s="358">
        <v>900</v>
      </c>
      <c r="H61" s="212">
        <v>912</v>
      </c>
      <c r="I61" s="438">
        <v>900</v>
      </c>
      <c r="J61" s="394">
        <v>67</v>
      </c>
      <c r="K61" s="370">
        <v>23</v>
      </c>
      <c r="L61" s="735">
        <f t="shared" si="1"/>
        <v>69</v>
      </c>
      <c r="M61" s="386">
        <v>33</v>
      </c>
      <c r="N61" s="404">
        <f t="shared" ref="N61:N84" si="18">M61*1.5</f>
        <v>49.5</v>
      </c>
      <c r="O61" s="100">
        <f t="shared" si="16"/>
        <v>217</v>
      </c>
      <c r="P61" s="80">
        <f t="shared" si="4"/>
        <v>25</v>
      </c>
      <c r="Q61" s="1234">
        <f>(O61+O62+O63+O64)</f>
        <v>848</v>
      </c>
      <c r="R61" s="1235">
        <f>(O61+O62+O63+O64)-MIN(O61,O62,O63,O64)</f>
        <v>666</v>
      </c>
      <c r="S61" s="1237">
        <f t="shared" ref="S61" si="19">RANK(R61,$R$9:$R$72)</f>
        <v>7</v>
      </c>
      <c r="U61" s="174"/>
    </row>
    <row r="62" spans="1:23" ht="15.75" customHeight="1" thickBot="1">
      <c r="A62" s="454" t="s">
        <v>47</v>
      </c>
      <c r="B62" s="844" t="s">
        <v>21</v>
      </c>
      <c r="C62" s="480">
        <v>2008</v>
      </c>
      <c r="D62" s="479" t="s">
        <v>48</v>
      </c>
      <c r="E62" s="245">
        <v>35</v>
      </c>
      <c r="F62" s="738">
        <f t="shared" si="0"/>
        <v>52.5</v>
      </c>
      <c r="G62" s="358">
        <v>720</v>
      </c>
      <c r="H62" s="212">
        <v>730</v>
      </c>
      <c r="I62" s="438"/>
      <c r="J62" s="394">
        <v>33</v>
      </c>
      <c r="K62" s="370">
        <v>32</v>
      </c>
      <c r="L62" s="736">
        <f t="shared" si="1"/>
        <v>96</v>
      </c>
      <c r="M62" s="386">
        <v>43</v>
      </c>
      <c r="N62" s="404">
        <f t="shared" si="18"/>
        <v>64.5</v>
      </c>
      <c r="O62" s="100">
        <f t="shared" si="16"/>
        <v>246</v>
      </c>
      <c r="P62" s="80">
        <f t="shared" si="4"/>
        <v>6</v>
      </c>
      <c r="Q62" s="1234"/>
      <c r="R62" s="1236"/>
      <c r="S62" s="1238"/>
      <c r="U62" s="174"/>
    </row>
    <row r="63" spans="1:23" ht="15.75" customHeight="1" thickBot="1">
      <c r="A63" s="772" t="s">
        <v>97</v>
      </c>
      <c r="B63" s="844" t="s">
        <v>46</v>
      </c>
      <c r="C63" s="480">
        <v>2008</v>
      </c>
      <c r="D63" s="481" t="s">
        <v>48</v>
      </c>
      <c r="E63" s="245">
        <v>26</v>
      </c>
      <c r="F63" s="738">
        <f t="shared" si="0"/>
        <v>39</v>
      </c>
      <c r="G63" s="358">
        <v>845</v>
      </c>
      <c r="H63" s="212">
        <v>871</v>
      </c>
      <c r="I63" s="438">
        <v>822</v>
      </c>
      <c r="J63" s="394">
        <v>59</v>
      </c>
      <c r="K63" s="370">
        <v>22</v>
      </c>
      <c r="L63" s="737">
        <f t="shared" si="1"/>
        <v>66</v>
      </c>
      <c r="M63" s="386">
        <v>26</v>
      </c>
      <c r="N63" s="404">
        <f t="shared" si="18"/>
        <v>39</v>
      </c>
      <c r="O63" s="100">
        <f t="shared" si="16"/>
        <v>203</v>
      </c>
      <c r="P63" s="80">
        <f t="shared" si="4"/>
        <v>36</v>
      </c>
      <c r="Q63" s="1234"/>
      <c r="R63" s="1236"/>
      <c r="S63" s="1238"/>
      <c r="U63" s="174"/>
    </row>
    <row r="64" spans="1:23" ht="15.75" customHeight="1" thickBot="1">
      <c r="A64" s="766" t="s">
        <v>93</v>
      </c>
      <c r="B64" s="943" t="s">
        <v>94</v>
      </c>
      <c r="C64" s="492">
        <v>2009</v>
      </c>
      <c r="D64" s="569" t="s">
        <v>48</v>
      </c>
      <c r="E64" s="361">
        <v>26</v>
      </c>
      <c r="F64" s="619">
        <f t="shared" si="0"/>
        <v>39</v>
      </c>
      <c r="G64" s="357">
        <v>747</v>
      </c>
      <c r="H64" s="259"/>
      <c r="I64" s="733">
        <v>750</v>
      </c>
      <c r="J64" s="393">
        <v>35</v>
      </c>
      <c r="K64" s="361">
        <v>20</v>
      </c>
      <c r="L64" s="558">
        <f t="shared" si="1"/>
        <v>60</v>
      </c>
      <c r="M64" s="734">
        <v>32</v>
      </c>
      <c r="N64" s="404">
        <f t="shared" si="18"/>
        <v>48</v>
      </c>
      <c r="O64" s="100">
        <f>(F64+J64+L64+N64)</f>
        <v>182</v>
      </c>
      <c r="P64" s="80">
        <f t="shared" si="4"/>
        <v>50</v>
      </c>
      <c r="Q64" s="1234"/>
      <c r="R64" s="1236"/>
      <c r="S64" s="1239"/>
      <c r="U64" s="174"/>
    </row>
    <row r="65" spans="1:21" ht="15.75" customHeight="1" thickBot="1">
      <c r="A65" s="825" t="s">
        <v>57</v>
      </c>
      <c r="B65" s="951" t="s">
        <v>34</v>
      </c>
      <c r="C65" s="464">
        <v>2007</v>
      </c>
      <c r="D65" s="564" t="s">
        <v>58</v>
      </c>
      <c r="E65" s="251">
        <v>34</v>
      </c>
      <c r="F65" s="619">
        <f t="shared" si="0"/>
        <v>51</v>
      </c>
      <c r="G65" s="901">
        <v>898</v>
      </c>
      <c r="H65" s="902"/>
      <c r="I65" s="436">
        <v>907</v>
      </c>
      <c r="J65" s="903">
        <v>65</v>
      </c>
      <c r="K65" s="251">
        <v>18</v>
      </c>
      <c r="L65" s="558">
        <f t="shared" si="1"/>
        <v>54</v>
      </c>
      <c r="M65" s="385">
        <v>31</v>
      </c>
      <c r="N65" s="404">
        <f t="shared" si="18"/>
        <v>46.5</v>
      </c>
      <c r="O65" s="100">
        <f t="shared" ref="O65:O84" si="20">(F65+J65+L65+N65)</f>
        <v>216.5</v>
      </c>
      <c r="P65" s="80">
        <f t="shared" si="4"/>
        <v>26</v>
      </c>
      <c r="Q65" s="1234">
        <f t="shared" ref="Q65" si="21">(O65+O66+O67+O68)</f>
        <v>842</v>
      </c>
      <c r="R65" s="1235">
        <f t="shared" ref="R65" si="22">(O65+O66+O67+O68)-MIN(O65,O66,O67,O68)</f>
        <v>636</v>
      </c>
      <c r="S65" s="1237">
        <f t="shared" ref="S65" si="23">RANK(R65,$R$9:$R$72)</f>
        <v>10</v>
      </c>
      <c r="U65" s="174"/>
    </row>
    <row r="66" spans="1:21" ht="15.75" customHeight="1" thickBot="1">
      <c r="A66" s="825" t="s">
        <v>66</v>
      </c>
      <c r="B66" s="951" t="s">
        <v>67</v>
      </c>
      <c r="C66" s="464">
        <v>2007</v>
      </c>
      <c r="D66" s="479" t="s">
        <v>58</v>
      </c>
      <c r="E66" s="245">
        <v>32</v>
      </c>
      <c r="F66" s="619">
        <f t="shared" si="0"/>
        <v>48</v>
      </c>
      <c r="G66" s="255">
        <v>772</v>
      </c>
      <c r="H66" s="352">
        <v>788</v>
      </c>
      <c r="I66" s="427">
        <v>794</v>
      </c>
      <c r="J66" s="392">
        <v>43</v>
      </c>
      <c r="K66" s="245">
        <v>24</v>
      </c>
      <c r="L66" s="558">
        <f t="shared" si="1"/>
        <v>72</v>
      </c>
      <c r="M66" s="382">
        <v>33</v>
      </c>
      <c r="N66" s="404">
        <f t="shared" si="18"/>
        <v>49.5</v>
      </c>
      <c r="O66" s="100">
        <f t="shared" si="20"/>
        <v>212.5</v>
      </c>
      <c r="P66" s="80">
        <f t="shared" si="4"/>
        <v>29</v>
      </c>
      <c r="Q66" s="1234"/>
      <c r="R66" s="1236"/>
      <c r="S66" s="1238"/>
      <c r="U66" s="174"/>
    </row>
    <row r="67" spans="1:21" ht="15.75" customHeight="1" thickBot="1">
      <c r="A67" s="454" t="s">
        <v>89</v>
      </c>
      <c r="B67" s="455" t="s">
        <v>21</v>
      </c>
      <c r="C67" s="444">
        <v>2007</v>
      </c>
      <c r="D67" s="479" t="s">
        <v>58</v>
      </c>
      <c r="E67" s="245">
        <v>27</v>
      </c>
      <c r="F67" s="619">
        <f t="shared" si="0"/>
        <v>40.5</v>
      </c>
      <c r="G67" s="255"/>
      <c r="H67" s="352">
        <v>842</v>
      </c>
      <c r="I67" s="427">
        <v>838</v>
      </c>
      <c r="J67" s="392">
        <v>53</v>
      </c>
      <c r="K67" s="245">
        <v>24</v>
      </c>
      <c r="L67" s="558">
        <f t="shared" si="1"/>
        <v>72</v>
      </c>
      <c r="M67" s="382">
        <v>27</v>
      </c>
      <c r="N67" s="404">
        <f t="shared" si="18"/>
        <v>40.5</v>
      </c>
      <c r="O67" s="100">
        <f t="shared" si="20"/>
        <v>206</v>
      </c>
      <c r="P67" s="80">
        <f t="shared" si="4"/>
        <v>34</v>
      </c>
      <c r="Q67" s="1234"/>
      <c r="R67" s="1236"/>
      <c r="S67" s="1238"/>
      <c r="U67" s="174"/>
    </row>
    <row r="68" spans="1:21" ht="15.75" customHeight="1" thickBot="1">
      <c r="A68" s="766" t="s">
        <v>86</v>
      </c>
      <c r="B68" s="943" t="s">
        <v>87</v>
      </c>
      <c r="C68" s="476">
        <v>2009</v>
      </c>
      <c r="D68" s="534" t="s">
        <v>58</v>
      </c>
      <c r="E68" s="252">
        <v>27</v>
      </c>
      <c r="F68" s="619">
        <f t="shared" si="0"/>
        <v>40.5</v>
      </c>
      <c r="G68" s="360">
        <v>793</v>
      </c>
      <c r="H68" s="215">
        <v>808</v>
      </c>
      <c r="I68" s="437"/>
      <c r="J68" s="900">
        <v>45</v>
      </c>
      <c r="K68" s="252">
        <v>23</v>
      </c>
      <c r="L68" s="558">
        <f t="shared" si="1"/>
        <v>69</v>
      </c>
      <c r="M68" s="384">
        <v>35</v>
      </c>
      <c r="N68" s="404">
        <f t="shared" si="18"/>
        <v>52.5</v>
      </c>
      <c r="O68" s="100">
        <f t="shared" si="20"/>
        <v>207</v>
      </c>
      <c r="P68" s="80">
        <f t="shared" si="4"/>
        <v>32</v>
      </c>
      <c r="Q68" s="1234"/>
      <c r="R68" s="1236"/>
      <c r="S68" s="1239"/>
      <c r="U68" s="174"/>
    </row>
    <row r="69" spans="1:21" ht="15.75" customHeight="1" thickBot="1">
      <c r="A69" s="827" t="s">
        <v>30</v>
      </c>
      <c r="B69" s="942" t="s">
        <v>31</v>
      </c>
      <c r="C69" s="520">
        <v>2006</v>
      </c>
      <c r="D69" s="745" t="s">
        <v>32</v>
      </c>
      <c r="E69" s="251">
        <v>45</v>
      </c>
      <c r="F69" s="619">
        <f t="shared" si="0"/>
        <v>67.5</v>
      </c>
      <c r="G69" s="901"/>
      <c r="H69" s="902">
        <v>766</v>
      </c>
      <c r="I69" s="436">
        <v>810</v>
      </c>
      <c r="J69" s="903">
        <v>47</v>
      </c>
      <c r="K69" s="251">
        <v>26</v>
      </c>
      <c r="L69" s="558">
        <f t="shared" si="1"/>
        <v>78</v>
      </c>
      <c r="M69" s="385">
        <v>33</v>
      </c>
      <c r="N69" s="404">
        <f t="shared" si="18"/>
        <v>49.5</v>
      </c>
      <c r="O69" s="100">
        <f t="shared" si="20"/>
        <v>242</v>
      </c>
      <c r="P69" s="80">
        <f t="shared" si="4"/>
        <v>7</v>
      </c>
      <c r="Q69" s="1234">
        <f t="shared" ref="Q69" si="24">(O69+O70+O71+O72)</f>
        <v>838.5</v>
      </c>
      <c r="R69" s="1235">
        <f t="shared" ref="R69" si="25">(O69+O70+O71+O72)-MIN(O69,O70,O71,O72)</f>
        <v>651.5</v>
      </c>
      <c r="S69" s="1237">
        <f t="shared" ref="S69" si="26">RANK(R69,$R$9:$R$72)</f>
        <v>8</v>
      </c>
      <c r="U69" s="174"/>
    </row>
    <row r="70" spans="1:21" ht="15.75" customHeight="1" thickBot="1">
      <c r="A70" s="825" t="s">
        <v>30</v>
      </c>
      <c r="B70" s="951" t="s">
        <v>40</v>
      </c>
      <c r="C70" s="464">
        <v>2006</v>
      </c>
      <c r="D70" s="560" t="s">
        <v>32</v>
      </c>
      <c r="E70" s="245">
        <v>40</v>
      </c>
      <c r="F70" s="619">
        <f t="shared" si="0"/>
        <v>60</v>
      </c>
      <c r="G70" s="255">
        <v>831</v>
      </c>
      <c r="H70" s="352"/>
      <c r="I70" s="427">
        <v>816</v>
      </c>
      <c r="J70" s="392">
        <v>51</v>
      </c>
      <c r="K70" s="245">
        <v>23</v>
      </c>
      <c r="L70" s="558">
        <f t="shared" si="1"/>
        <v>69</v>
      </c>
      <c r="M70" s="382">
        <v>26</v>
      </c>
      <c r="N70" s="404">
        <f t="shared" si="18"/>
        <v>39</v>
      </c>
      <c r="O70" s="100">
        <f t="shared" si="20"/>
        <v>219</v>
      </c>
      <c r="P70" s="80">
        <f t="shared" si="4"/>
        <v>24</v>
      </c>
      <c r="Q70" s="1234"/>
      <c r="R70" s="1236"/>
      <c r="S70" s="1238"/>
      <c r="U70" s="174"/>
    </row>
    <row r="71" spans="1:21" ht="15.75" customHeight="1" thickBot="1">
      <c r="A71" s="454" t="s">
        <v>64</v>
      </c>
      <c r="B71" s="455" t="s">
        <v>65</v>
      </c>
      <c r="C71" s="444">
        <v>2006</v>
      </c>
      <c r="D71" s="560" t="s">
        <v>32</v>
      </c>
      <c r="E71" s="245">
        <v>32</v>
      </c>
      <c r="F71" s="619">
        <f t="shared" si="0"/>
        <v>48</v>
      </c>
      <c r="G71" s="255">
        <v>828</v>
      </c>
      <c r="H71" s="352">
        <v>783</v>
      </c>
      <c r="I71" s="427">
        <v>779</v>
      </c>
      <c r="J71" s="392">
        <v>49</v>
      </c>
      <c r="K71" s="245">
        <v>17</v>
      </c>
      <c r="L71" s="558">
        <f t="shared" si="1"/>
        <v>51</v>
      </c>
      <c r="M71" s="382">
        <v>26</v>
      </c>
      <c r="N71" s="404">
        <f t="shared" si="18"/>
        <v>39</v>
      </c>
      <c r="O71" s="100">
        <f t="shared" si="20"/>
        <v>187</v>
      </c>
      <c r="P71" s="80">
        <f t="shared" si="4"/>
        <v>43</v>
      </c>
      <c r="Q71" s="1234"/>
      <c r="R71" s="1236"/>
      <c r="S71" s="1238"/>
      <c r="U71" s="174"/>
    </row>
    <row r="72" spans="1:21" ht="15.75" customHeight="1" thickBot="1">
      <c r="A72" s="952" t="s">
        <v>110</v>
      </c>
      <c r="B72" s="953" t="s">
        <v>111</v>
      </c>
      <c r="C72" s="496">
        <v>2008</v>
      </c>
      <c r="D72" s="567" t="s">
        <v>32</v>
      </c>
      <c r="E72" s="252">
        <v>23</v>
      </c>
      <c r="F72" s="619">
        <f t="shared" si="0"/>
        <v>34.5</v>
      </c>
      <c r="G72" s="360">
        <v>940</v>
      </c>
      <c r="H72" s="215">
        <v>956</v>
      </c>
      <c r="I72" s="437">
        <v>935</v>
      </c>
      <c r="J72" s="900">
        <v>75</v>
      </c>
      <c r="K72" s="252">
        <v>16</v>
      </c>
      <c r="L72" s="558">
        <f t="shared" si="1"/>
        <v>48</v>
      </c>
      <c r="M72" s="384">
        <v>22</v>
      </c>
      <c r="N72" s="404">
        <f t="shared" si="18"/>
        <v>33</v>
      </c>
      <c r="O72" s="100">
        <f t="shared" si="20"/>
        <v>190.5</v>
      </c>
      <c r="P72" s="80">
        <f t="shared" si="4"/>
        <v>39</v>
      </c>
      <c r="Q72" s="1234"/>
      <c r="R72" s="1236"/>
      <c r="S72" s="1239"/>
      <c r="U72" s="174"/>
    </row>
    <row r="73" spans="1:21" ht="15.75" customHeight="1" thickBot="1">
      <c r="A73" s="830"/>
      <c r="B73" s="84"/>
      <c r="C73" s="83"/>
      <c r="D73" s="750"/>
      <c r="E73" s="251"/>
      <c r="F73" s="619">
        <f t="shared" si="0"/>
        <v>0</v>
      </c>
      <c r="G73" s="901"/>
      <c r="H73" s="902"/>
      <c r="I73" s="436"/>
      <c r="J73" s="903"/>
      <c r="K73" s="251"/>
      <c r="L73" s="558">
        <f t="shared" si="1"/>
        <v>0</v>
      </c>
      <c r="M73" s="385"/>
      <c r="N73" s="404">
        <f t="shared" si="18"/>
        <v>0</v>
      </c>
      <c r="O73" s="100">
        <f t="shared" si="20"/>
        <v>0</v>
      </c>
      <c r="P73" s="80">
        <f t="shared" ref="P73:P92" si="27">RANK(O73,$O$9:$O$92)</f>
        <v>62</v>
      </c>
      <c r="Q73" s="1234">
        <f t="shared" ref="Q73" si="28">(O73+O74+O75+O76)</f>
        <v>0</v>
      </c>
      <c r="R73" s="1235">
        <f t="shared" ref="R73" si="29">(O73+O74+O75+O76)-MIN(O73,O74,O75,O76)</f>
        <v>0</v>
      </c>
      <c r="S73" s="1237">
        <f t="shared" ref="S73:S81" si="30">RANK(R73,$R$9:$R$92)</f>
        <v>17</v>
      </c>
      <c r="U73" s="174"/>
    </row>
    <row r="74" spans="1:21" ht="15.75" customHeight="1" thickBot="1">
      <c r="A74" s="831"/>
      <c r="B74" s="81"/>
      <c r="C74" s="60"/>
      <c r="D74" s="154"/>
      <c r="E74" s="245"/>
      <c r="F74" s="619">
        <f t="shared" si="0"/>
        <v>0</v>
      </c>
      <c r="G74" s="255"/>
      <c r="H74" s="352"/>
      <c r="I74" s="427"/>
      <c r="J74" s="392"/>
      <c r="K74" s="245"/>
      <c r="L74" s="558">
        <f t="shared" si="1"/>
        <v>0</v>
      </c>
      <c r="M74" s="382"/>
      <c r="N74" s="404">
        <f t="shared" si="18"/>
        <v>0</v>
      </c>
      <c r="O74" s="100">
        <f t="shared" si="20"/>
        <v>0</v>
      </c>
      <c r="P74" s="80">
        <f t="shared" si="27"/>
        <v>62</v>
      </c>
      <c r="Q74" s="1234"/>
      <c r="R74" s="1236"/>
      <c r="S74" s="1238"/>
      <c r="U74" s="174"/>
    </row>
    <row r="75" spans="1:21" ht="15.75" customHeight="1" thickBot="1">
      <c r="A75" s="831"/>
      <c r="B75" s="81"/>
      <c r="C75" s="60"/>
      <c r="D75" s="751"/>
      <c r="E75" s="245"/>
      <c r="F75" s="619">
        <f t="shared" si="0"/>
        <v>0</v>
      </c>
      <c r="G75" s="255"/>
      <c r="H75" s="352"/>
      <c r="I75" s="427"/>
      <c r="J75" s="392"/>
      <c r="K75" s="245"/>
      <c r="L75" s="558">
        <f t="shared" si="1"/>
        <v>0</v>
      </c>
      <c r="M75" s="382"/>
      <c r="N75" s="404">
        <f t="shared" si="18"/>
        <v>0</v>
      </c>
      <c r="O75" s="100">
        <f t="shared" si="20"/>
        <v>0</v>
      </c>
      <c r="P75" s="80">
        <f t="shared" si="27"/>
        <v>62</v>
      </c>
      <c r="Q75" s="1234"/>
      <c r="R75" s="1236"/>
      <c r="S75" s="1238"/>
      <c r="U75" s="174"/>
    </row>
    <row r="76" spans="1:21" ht="15.75" customHeight="1" thickBot="1">
      <c r="A76" s="832"/>
      <c r="B76" s="78"/>
      <c r="C76" s="77"/>
      <c r="D76" s="752"/>
      <c r="E76" s="252"/>
      <c r="F76" s="619">
        <f t="shared" si="0"/>
        <v>0</v>
      </c>
      <c r="G76" s="360"/>
      <c r="H76" s="215"/>
      <c r="I76" s="437"/>
      <c r="J76" s="900"/>
      <c r="K76" s="252"/>
      <c r="L76" s="558">
        <f t="shared" si="1"/>
        <v>0</v>
      </c>
      <c r="M76" s="384"/>
      <c r="N76" s="404">
        <f t="shared" si="18"/>
        <v>0</v>
      </c>
      <c r="O76" s="100">
        <f t="shared" si="20"/>
        <v>0</v>
      </c>
      <c r="P76" s="80">
        <f t="shared" si="27"/>
        <v>62</v>
      </c>
      <c r="Q76" s="1234"/>
      <c r="R76" s="1236"/>
      <c r="S76" s="1239"/>
      <c r="U76" s="174"/>
    </row>
    <row r="77" spans="1:21" ht="15.75" customHeight="1" thickBot="1">
      <c r="A77" s="454"/>
      <c r="B77" s="455"/>
      <c r="C77" s="456"/>
      <c r="D77" s="494"/>
      <c r="E77" s="251"/>
      <c r="F77" s="619">
        <f t="shared" si="0"/>
        <v>0</v>
      </c>
      <c r="G77" s="901"/>
      <c r="H77" s="902"/>
      <c r="I77" s="436"/>
      <c r="J77" s="903"/>
      <c r="K77" s="251"/>
      <c r="L77" s="558">
        <f t="shared" si="1"/>
        <v>0</v>
      </c>
      <c r="M77" s="385"/>
      <c r="N77" s="404">
        <f t="shared" si="18"/>
        <v>0</v>
      </c>
      <c r="O77" s="100">
        <f t="shared" si="20"/>
        <v>0</v>
      </c>
      <c r="P77" s="80">
        <f t="shared" si="27"/>
        <v>62</v>
      </c>
      <c r="Q77" s="1234">
        <f t="shared" ref="Q77" si="31">(O77+O78+O79+O80)</f>
        <v>0</v>
      </c>
      <c r="R77" s="1235">
        <f t="shared" ref="R77" si="32">(O77+O78+O79+O80)-MIN(O77,O78,O79,O80)</f>
        <v>0</v>
      </c>
      <c r="S77" s="1237">
        <f t="shared" si="30"/>
        <v>17</v>
      </c>
      <c r="U77" s="174"/>
    </row>
    <row r="78" spans="1:21" ht="15.75" customHeight="1" thickBot="1">
      <c r="A78" s="829"/>
      <c r="B78" s="816"/>
      <c r="C78" s="459"/>
      <c r="D78" s="494"/>
      <c r="E78" s="245"/>
      <c r="F78" s="619">
        <f t="shared" si="0"/>
        <v>0</v>
      </c>
      <c r="G78" s="255"/>
      <c r="H78" s="352"/>
      <c r="I78" s="427"/>
      <c r="J78" s="392"/>
      <c r="K78" s="245"/>
      <c r="L78" s="558">
        <f t="shared" si="1"/>
        <v>0</v>
      </c>
      <c r="M78" s="382"/>
      <c r="N78" s="404">
        <f t="shared" si="18"/>
        <v>0</v>
      </c>
      <c r="O78" s="100">
        <f t="shared" si="20"/>
        <v>0</v>
      </c>
      <c r="P78" s="80">
        <f t="shared" si="27"/>
        <v>62</v>
      </c>
      <c r="Q78" s="1234"/>
      <c r="R78" s="1236"/>
      <c r="S78" s="1238"/>
      <c r="U78" s="174"/>
    </row>
    <row r="79" spans="1:21" ht="15.75" customHeight="1" thickBot="1">
      <c r="A79" s="448"/>
      <c r="B79" s="465"/>
      <c r="C79" s="449"/>
      <c r="D79" s="494"/>
      <c r="E79" s="245"/>
      <c r="F79" s="619">
        <f t="shared" si="0"/>
        <v>0</v>
      </c>
      <c r="G79" s="255"/>
      <c r="H79" s="352"/>
      <c r="I79" s="427"/>
      <c r="J79" s="392"/>
      <c r="K79" s="245"/>
      <c r="L79" s="558">
        <f t="shared" si="1"/>
        <v>0</v>
      </c>
      <c r="M79" s="382"/>
      <c r="N79" s="404">
        <f t="shared" si="18"/>
        <v>0</v>
      </c>
      <c r="O79" s="100">
        <f t="shared" si="20"/>
        <v>0</v>
      </c>
      <c r="P79" s="80">
        <f t="shared" si="27"/>
        <v>62</v>
      </c>
      <c r="Q79" s="1234"/>
      <c r="R79" s="1236"/>
      <c r="S79" s="1238"/>
      <c r="U79" s="174"/>
    </row>
    <row r="80" spans="1:21" ht="15.75" customHeight="1" thickBot="1">
      <c r="A80" s="785"/>
      <c r="B80" s="774"/>
      <c r="C80" s="786"/>
      <c r="D80" s="569"/>
      <c r="E80" s="252"/>
      <c r="F80" s="619">
        <f t="shared" si="0"/>
        <v>0</v>
      </c>
      <c r="G80" s="360"/>
      <c r="H80" s="215"/>
      <c r="I80" s="437"/>
      <c r="J80" s="900"/>
      <c r="K80" s="252"/>
      <c r="L80" s="558">
        <f t="shared" si="1"/>
        <v>0</v>
      </c>
      <c r="M80" s="384"/>
      <c r="N80" s="404">
        <f t="shared" si="18"/>
        <v>0</v>
      </c>
      <c r="O80" s="100">
        <f t="shared" si="20"/>
        <v>0</v>
      </c>
      <c r="P80" s="80">
        <f t="shared" si="27"/>
        <v>62</v>
      </c>
      <c r="Q80" s="1234"/>
      <c r="R80" s="1236"/>
      <c r="S80" s="1239"/>
      <c r="U80" s="174"/>
    </row>
    <row r="81" spans="1:21" ht="15.75" customHeight="1" thickBot="1">
      <c r="A81" s="753"/>
      <c r="B81" s="754"/>
      <c r="C81" s="520"/>
      <c r="D81" s="560"/>
      <c r="E81" s="251"/>
      <c r="F81" s="619">
        <f t="shared" si="0"/>
        <v>0</v>
      </c>
      <c r="G81" s="901"/>
      <c r="H81" s="902"/>
      <c r="I81" s="436"/>
      <c r="J81" s="903"/>
      <c r="K81" s="251"/>
      <c r="L81" s="558">
        <f t="shared" si="1"/>
        <v>0</v>
      </c>
      <c r="M81" s="845"/>
      <c r="N81" s="404">
        <f t="shared" si="18"/>
        <v>0</v>
      </c>
      <c r="O81" s="100">
        <f t="shared" si="20"/>
        <v>0</v>
      </c>
      <c r="P81" s="80">
        <f t="shared" si="27"/>
        <v>62</v>
      </c>
      <c r="Q81" s="1234">
        <f t="shared" ref="Q81" si="33">(O81+O82+O83+O84)</f>
        <v>0</v>
      </c>
      <c r="R81" s="1235">
        <f t="shared" ref="R81" si="34">(O81+O82+O83+O84)-MIN(O81,O82,O83,O84)</f>
        <v>0</v>
      </c>
      <c r="S81" s="1237">
        <f t="shared" si="30"/>
        <v>17</v>
      </c>
      <c r="U81" s="174"/>
    </row>
    <row r="82" spans="1:21" ht="15.75" customHeight="1" thickBot="1">
      <c r="A82" s="884"/>
      <c r="B82" s="888"/>
      <c r="C82" s="464"/>
      <c r="D82" s="560"/>
      <c r="E82" s="245"/>
      <c r="F82" s="619">
        <f t="shared" si="0"/>
        <v>0</v>
      </c>
      <c r="G82" s="255"/>
      <c r="H82" s="352"/>
      <c r="I82" s="427"/>
      <c r="J82" s="392"/>
      <c r="K82" s="245"/>
      <c r="L82" s="558">
        <f t="shared" si="1"/>
        <v>0</v>
      </c>
      <c r="M82" s="382"/>
      <c r="N82" s="404">
        <f t="shared" si="18"/>
        <v>0</v>
      </c>
      <c r="O82" s="100">
        <f t="shared" si="20"/>
        <v>0</v>
      </c>
      <c r="P82" s="80">
        <f t="shared" si="27"/>
        <v>62</v>
      </c>
      <c r="Q82" s="1234"/>
      <c r="R82" s="1236"/>
      <c r="S82" s="1238"/>
      <c r="U82" s="174"/>
    </row>
    <row r="83" spans="1:21" ht="15.75" customHeight="1" thickBot="1">
      <c r="A83" s="757"/>
      <c r="B83" s="758"/>
      <c r="C83" s="444"/>
      <c r="D83" s="560"/>
      <c r="E83" s="245"/>
      <c r="F83" s="619">
        <f t="shared" si="0"/>
        <v>0</v>
      </c>
      <c r="G83" s="255"/>
      <c r="H83" s="352"/>
      <c r="I83" s="427"/>
      <c r="J83" s="392"/>
      <c r="K83" s="245"/>
      <c r="L83" s="558">
        <f t="shared" si="1"/>
        <v>0</v>
      </c>
      <c r="M83" s="382"/>
      <c r="N83" s="404">
        <f t="shared" si="18"/>
        <v>0</v>
      </c>
      <c r="O83" s="100">
        <f t="shared" si="20"/>
        <v>0</v>
      </c>
      <c r="P83" s="80">
        <f t="shared" si="27"/>
        <v>62</v>
      </c>
      <c r="Q83" s="1234"/>
      <c r="R83" s="1236"/>
      <c r="S83" s="1238"/>
      <c r="U83" s="174"/>
    </row>
    <row r="84" spans="1:21" ht="15.75" customHeight="1" thickBot="1">
      <c r="A84" s="760"/>
      <c r="B84" s="761"/>
      <c r="C84" s="496"/>
      <c r="D84" s="567"/>
      <c r="E84" s="252"/>
      <c r="F84" s="619">
        <f t="shared" si="0"/>
        <v>0</v>
      </c>
      <c r="G84" s="360"/>
      <c r="H84" s="215"/>
      <c r="I84" s="437"/>
      <c r="J84" s="900"/>
      <c r="K84" s="252"/>
      <c r="L84" s="558">
        <f t="shared" si="1"/>
        <v>0</v>
      </c>
      <c r="M84" s="384"/>
      <c r="N84" s="404">
        <f t="shared" si="18"/>
        <v>0</v>
      </c>
      <c r="O84" s="100">
        <f t="shared" si="20"/>
        <v>0</v>
      </c>
      <c r="P84" s="80">
        <f t="shared" si="27"/>
        <v>62</v>
      </c>
      <c r="Q84" s="1234"/>
      <c r="R84" s="1236"/>
      <c r="S84" s="1239"/>
      <c r="U84" s="174"/>
    </row>
    <row r="85" spans="1:21" ht="15.75" customHeight="1" thickBot="1">
      <c r="A85" s="827"/>
      <c r="B85" s="466"/>
      <c r="C85" s="520"/>
      <c r="D85" s="745"/>
      <c r="E85" s="370"/>
      <c r="F85" s="389">
        <f t="shared" si="0"/>
        <v>0</v>
      </c>
      <c r="G85" s="358"/>
      <c r="H85" s="212"/>
      <c r="I85" s="438"/>
      <c r="J85" s="396"/>
      <c r="K85" s="370"/>
      <c r="L85" s="402">
        <f t="shared" si="1"/>
        <v>0</v>
      </c>
      <c r="M85" s="386"/>
      <c r="N85" s="404">
        <f t="shared" si="2"/>
        <v>0</v>
      </c>
      <c r="O85" s="100">
        <f t="shared" si="16"/>
        <v>0</v>
      </c>
      <c r="P85" s="80">
        <f t="shared" si="27"/>
        <v>62</v>
      </c>
      <c r="Q85" s="1234">
        <f>(O85+O86+O87+O88)</f>
        <v>0</v>
      </c>
      <c r="R85" s="1235">
        <f>(O85+O86+O87+O88)-MIN(O85,O86,O87,O88)</f>
        <v>0</v>
      </c>
      <c r="S85" s="1237">
        <f t="shared" ref="S85" si="35">RANK(R85,$R$9:$R$92)</f>
        <v>17</v>
      </c>
      <c r="U85" s="174"/>
    </row>
    <row r="86" spans="1:21" ht="15.75" customHeight="1" thickBot="1">
      <c r="A86" s="453"/>
      <c r="B86" s="445"/>
      <c r="C86" s="506"/>
      <c r="D86" s="560"/>
      <c r="E86" s="245"/>
      <c r="F86" s="387">
        <f t="shared" si="0"/>
        <v>0</v>
      </c>
      <c r="G86" s="255"/>
      <c r="H86" s="352"/>
      <c r="I86" s="427"/>
      <c r="J86" s="399"/>
      <c r="K86" s="245"/>
      <c r="L86" s="400">
        <f t="shared" si="1"/>
        <v>0</v>
      </c>
      <c r="M86" s="382"/>
      <c r="N86" s="404">
        <f t="shared" si="2"/>
        <v>0</v>
      </c>
      <c r="O86" s="100">
        <f t="shared" si="16"/>
        <v>0</v>
      </c>
      <c r="P86" s="80">
        <f t="shared" si="27"/>
        <v>62</v>
      </c>
      <c r="Q86" s="1234"/>
      <c r="R86" s="1236"/>
      <c r="S86" s="1238"/>
      <c r="U86" s="174"/>
    </row>
    <row r="87" spans="1:21" ht="15.75" customHeight="1" thickBot="1">
      <c r="A87" s="448"/>
      <c r="B87" s="445"/>
      <c r="C87" s="446"/>
      <c r="D87" s="560"/>
      <c r="E87" s="370"/>
      <c r="F87" s="389">
        <f t="shared" si="0"/>
        <v>0</v>
      </c>
      <c r="G87" s="358"/>
      <c r="H87" s="212"/>
      <c r="I87" s="438"/>
      <c r="J87" s="399"/>
      <c r="K87" s="370"/>
      <c r="L87" s="402">
        <f t="shared" si="1"/>
        <v>0</v>
      </c>
      <c r="M87" s="386"/>
      <c r="N87" s="404">
        <f t="shared" si="2"/>
        <v>0</v>
      </c>
      <c r="O87" s="100">
        <f t="shared" si="16"/>
        <v>0</v>
      </c>
      <c r="P87" s="80">
        <f t="shared" si="27"/>
        <v>62</v>
      </c>
      <c r="Q87" s="1234"/>
      <c r="R87" s="1236"/>
      <c r="S87" s="1238"/>
      <c r="U87" s="174"/>
    </row>
    <row r="88" spans="1:21" ht="15.75" customHeight="1" thickBot="1">
      <c r="A88" s="785"/>
      <c r="B88" s="495"/>
      <c r="C88" s="767"/>
      <c r="D88" s="567"/>
      <c r="E88" s="252"/>
      <c r="F88" s="619">
        <f t="shared" si="0"/>
        <v>0</v>
      </c>
      <c r="G88" s="357"/>
      <c r="H88" s="261"/>
      <c r="I88" s="437"/>
      <c r="J88" s="397"/>
      <c r="K88" s="252"/>
      <c r="L88" s="558">
        <f t="shared" si="1"/>
        <v>0</v>
      </c>
      <c r="M88" s="384"/>
      <c r="N88" s="404">
        <f t="shared" si="2"/>
        <v>0</v>
      </c>
      <c r="O88" s="100">
        <f t="shared" si="16"/>
        <v>0</v>
      </c>
      <c r="P88" s="80">
        <f t="shared" si="27"/>
        <v>62</v>
      </c>
      <c r="Q88" s="1234"/>
      <c r="R88" s="1236"/>
      <c r="S88" s="1239"/>
      <c r="U88" s="174"/>
    </row>
    <row r="89" spans="1:21" ht="15.75" customHeight="1" thickBot="1">
      <c r="A89" s="825"/>
      <c r="B89" s="463"/>
      <c r="C89" s="464"/>
      <c r="D89" s="564"/>
      <c r="E89" s="251"/>
      <c r="F89" s="619">
        <f t="shared" si="0"/>
        <v>0</v>
      </c>
      <c r="G89" s="358"/>
      <c r="H89" s="212"/>
      <c r="I89" s="436"/>
      <c r="J89" s="398"/>
      <c r="K89" s="251"/>
      <c r="L89" s="558">
        <f t="shared" si="1"/>
        <v>0</v>
      </c>
      <c r="M89" s="385"/>
      <c r="N89" s="404">
        <f t="shared" si="2"/>
        <v>0</v>
      </c>
      <c r="O89" s="100">
        <f t="shared" si="16"/>
        <v>0</v>
      </c>
      <c r="P89" s="80">
        <f t="shared" si="27"/>
        <v>62</v>
      </c>
      <c r="Q89" s="1234">
        <f>(O89+O90+O91+O92)</f>
        <v>0</v>
      </c>
      <c r="R89" s="1235">
        <f>(O89+O90+O91+O92)-MIN(O89,O90,O91,O92)</f>
        <v>0</v>
      </c>
      <c r="S89" s="1237">
        <f t="shared" ref="S89" si="36">RANK(R89,$R$9:$R$92)</f>
        <v>17</v>
      </c>
      <c r="U89" s="174"/>
    </row>
    <row r="90" spans="1:21" ht="15.75" customHeight="1" thickBot="1">
      <c r="A90" s="454"/>
      <c r="B90" s="443"/>
      <c r="C90" s="444"/>
      <c r="D90" s="534"/>
      <c r="E90" s="245"/>
      <c r="F90" s="619">
        <f t="shared" si="0"/>
        <v>0</v>
      </c>
      <c r="G90" s="255"/>
      <c r="H90" s="352"/>
      <c r="I90" s="427"/>
      <c r="J90" s="396"/>
      <c r="K90" s="245"/>
      <c r="L90" s="558">
        <f t="shared" si="1"/>
        <v>0</v>
      </c>
      <c r="M90" s="382"/>
      <c r="N90" s="404">
        <f t="shared" si="2"/>
        <v>0</v>
      </c>
      <c r="O90" s="100">
        <f t="shared" si="16"/>
        <v>0</v>
      </c>
      <c r="P90" s="80">
        <f t="shared" si="27"/>
        <v>62</v>
      </c>
      <c r="Q90" s="1234"/>
      <c r="R90" s="1236"/>
      <c r="S90" s="1238"/>
      <c r="T90" s="75"/>
      <c r="U90" s="174"/>
    </row>
    <row r="91" spans="1:21" ht="15.75" customHeight="1" thickBot="1">
      <c r="A91" s="454"/>
      <c r="B91" s="443"/>
      <c r="C91" s="444"/>
      <c r="D91" s="534"/>
      <c r="E91" s="245"/>
      <c r="F91" s="619">
        <f t="shared" si="0"/>
        <v>0</v>
      </c>
      <c r="G91" s="255"/>
      <c r="H91" s="352"/>
      <c r="I91" s="427"/>
      <c r="J91" s="399"/>
      <c r="K91" s="245"/>
      <c r="L91" s="558">
        <f t="shared" si="1"/>
        <v>0</v>
      </c>
      <c r="M91" s="382"/>
      <c r="N91" s="404">
        <f t="shared" si="2"/>
        <v>0</v>
      </c>
      <c r="O91" s="100">
        <f t="shared" si="16"/>
        <v>0</v>
      </c>
      <c r="P91" s="80">
        <f t="shared" si="27"/>
        <v>62</v>
      </c>
      <c r="Q91" s="1234"/>
      <c r="R91" s="1236"/>
      <c r="S91" s="1238"/>
      <c r="U91" s="174"/>
    </row>
    <row r="92" spans="1:21" ht="15.75" customHeight="1" thickBot="1">
      <c r="A92" s="766"/>
      <c r="B92" s="475"/>
      <c r="C92" s="476"/>
      <c r="D92" s="569"/>
      <c r="E92" s="252"/>
      <c r="F92" s="619">
        <f t="shared" si="0"/>
        <v>0</v>
      </c>
      <c r="G92" s="360"/>
      <c r="H92" s="215"/>
      <c r="I92" s="437"/>
      <c r="J92" s="393"/>
      <c r="K92" s="252"/>
      <c r="L92" s="558">
        <f t="shared" si="1"/>
        <v>0</v>
      </c>
      <c r="M92" s="384"/>
      <c r="N92" s="404">
        <f t="shared" si="2"/>
        <v>0</v>
      </c>
      <c r="O92" s="100">
        <f t="shared" si="16"/>
        <v>0</v>
      </c>
      <c r="P92" s="80">
        <f t="shared" si="27"/>
        <v>62</v>
      </c>
      <c r="Q92" s="1234"/>
      <c r="R92" s="1236"/>
      <c r="S92" s="1239"/>
      <c r="U92" s="174"/>
    </row>
    <row r="93" spans="1:21">
      <c r="A93" s="76"/>
      <c r="D93" s="48"/>
      <c r="E93" s="48"/>
      <c r="K93" s="48"/>
      <c r="M93" s="48"/>
      <c r="N93" s="48"/>
      <c r="O93" s="48"/>
      <c r="P93" s="48"/>
    </row>
    <row r="94" spans="1:21">
      <c r="B94" s="75"/>
      <c r="D94" s="74"/>
    </row>
    <row r="95" spans="1:21" ht="15.75" thickBot="1"/>
    <row r="96" spans="1:21">
      <c r="A96" s="753"/>
      <c r="B96" s="754"/>
      <c r="C96" s="755"/>
      <c r="D96" s="756"/>
    </row>
    <row r="97" spans="1:4">
      <c r="A97" s="757"/>
      <c r="B97" s="758"/>
      <c r="C97" s="759"/>
      <c r="D97" s="756"/>
    </row>
    <row r="98" spans="1:4">
      <c r="A98" s="757"/>
      <c r="B98" s="758"/>
      <c r="C98" s="759"/>
      <c r="D98" s="756"/>
    </row>
    <row r="99" spans="1:4" ht="15.75" thickBot="1">
      <c r="A99" s="760"/>
      <c r="B99" s="761"/>
      <c r="C99" s="762"/>
      <c r="D99" s="763"/>
    </row>
    <row r="100" spans="1:4">
      <c r="A100" s="622"/>
      <c r="B100" s="622"/>
      <c r="C100" s="626"/>
      <c r="D100" s="623"/>
    </row>
    <row r="101" spans="1:4">
      <c r="A101" s="889"/>
      <c r="B101" s="889"/>
      <c r="C101" s="617"/>
      <c r="D101" s="623"/>
    </row>
    <row r="102" spans="1:4">
      <c r="A102" s="890"/>
      <c r="B102" s="890"/>
      <c r="C102" s="891"/>
      <c r="D102" s="625"/>
    </row>
    <row r="103" spans="1:4">
      <c r="A103" s="889"/>
      <c r="B103" s="889"/>
      <c r="C103" s="617"/>
      <c r="D103" s="579"/>
    </row>
    <row r="104" spans="1:4">
      <c r="A104" s="621"/>
      <c r="B104" s="621"/>
      <c r="C104" s="625"/>
      <c r="D104" s="579"/>
    </row>
    <row r="105" spans="1:4">
      <c r="A105" s="889"/>
      <c r="B105" s="889"/>
      <c r="C105" s="625"/>
      <c r="D105" s="579"/>
    </row>
    <row r="106" spans="1:4">
      <c r="A106" s="889"/>
      <c r="B106" s="889"/>
      <c r="C106" s="625"/>
      <c r="D106" s="579"/>
    </row>
    <row r="107" spans="1:4">
      <c r="A107" s="890"/>
      <c r="B107" s="890"/>
      <c r="C107" s="625"/>
      <c r="D107" s="625"/>
    </row>
    <row r="108" spans="1:4">
      <c r="A108" s="889"/>
      <c r="B108" s="889"/>
      <c r="C108" s="625"/>
      <c r="D108" s="579"/>
    </row>
    <row r="109" spans="1:4">
      <c r="A109" s="621"/>
      <c r="B109" s="621"/>
      <c r="C109" s="625"/>
      <c r="D109" s="579"/>
    </row>
    <row r="110" spans="1:4">
      <c r="A110" s="621"/>
      <c r="B110" s="621"/>
      <c r="C110" s="625"/>
      <c r="D110" s="579"/>
    </row>
    <row r="111" spans="1:4">
      <c r="A111" s="621"/>
      <c r="B111" s="621"/>
      <c r="C111" s="625"/>
      <c r="D111" s="579"/>
    </row>
  </sheetData>
  <dataConsolidate link="1"/>
  <mergeCells count="73">
    <mergeCell ref="Q81:Q84"/>
    <mergeCell ref="R81:R84"/>
    <mergeCell ref="S81:S84"/>
    <mergeCell ref="Q73:Q76"/>
    <mergeCell ref="R73:R76"/>
    <mergeCell ref="S73:S76"/>
    <mergeCell ref="Q77:Q80"/>
    <mergeCell ref="R77:R80"/>
    <mergeCell ref="S77:S80"/>
    <mergeCell ref="Q65:Q68"/>
    <mergeCell ref="R65:R68"/>
    <mergeCell ref="S65:S68"/>
    <mergeCell ref="Q69:Q72"/>
    <mergeCell ref="R69:R72"/>
    <mergeCell ref="S69:S72"/>
    <mergeCell ref="S7:S8"/>
    <mergeCell ref="S13:S16"/>
    <mergeCell ref="S17:S20"/>
    <mergeCell ref="S21:S24"/>
    <mergeCell ref="S49:S52"/>
    <mergeCell ref="S25:S28"/>
    <mergeCell ref="S29:S32"/>
    <mergeCell ref="S33:S36"/>
    <mergeCell ref="S37:S40"/>
    <mergeCell ref="S41:S44"/>
    <mergeCell ref="S9:S12"/>
    <mergeCell ref="R85:R88"/>
    <mergeCell ref="S85:S88"/>
    <mergeCell ref="Q85:Q88"/>
    <mergeCell ref="Q89:Q92"/>
    <mergeCell ref="R89:R92"/>
    <mergeCell ref="S89:S92"/>
    <mergeCell ref="Q45:Q48"/>
    <mergeCell ref="R45:R48"/>
    <mergeCell ref="S53:S56"/>
    <mergeCell ref="S57:S60"/>
    <mergeCell ref="S45:S48"/>
    <mergeCell ref="R57:R60"/>
    <mergeCell ref="Q49:Q52"/>
    <mergeCell ref="R49:R52"/>
    <mergeCell ref="Q53:Q56"/>
    <mergeCell ref="R53:R56"/>
    <mergeCell ref="Q57:Q60"/>
    <mergeCell ref="Q41:Q44"/>
    <mergeCell ref="R41:R44"/>
    <mergeCell ref="Q29:Q32"/>
    <mergeCell ref="R29:R32"/>
    <mergeCell ref="Q21:Q24"/>
    <mergeCell ref="R21:R24"/>
    <mergeCell ref="Q25:Q28"/>
    <mergeCell ref="R25:R28"/>
    <mergeCell ref="Q17:Q20"/>
    <mergeCell ref="R17:R20"/>
    <mergeCell ref="Q33:Q36"/>
    <mergeCell ref="R33:R36"/>
    <mergeCell ref="Q37:Q40"/>
    <mergeCell ref="R37:R40"/>
    <mergeCell ref="Q61:Q64"/>
    <mergeCell ref="R61:R64"/>
    <mergeCell ref="S61:S64"/>
    <mergeCell ref="A1:R2"/>
    <mergeCell ref="A3:R3"/>
    <mergeCell ref="A4:R4"/>
    <mergeCell ref="A5:R5"/>
    <mergeCell ref="E7:F7"/>
    <mergeCell ref="I7:J7"/>
    <mergeCell ref="K7:L7"/>
    <mergeCell ref="M7:N7"/>
    <mergeCell ref="R7:R8"/>
    <mergeCell ref="Q9:Q12"/>
    <mergeCell ref="R9:R12"/>
    <mergeCell ref="Q13:Q16"/>
    <mergeCell ref="R13:R1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Y77"/>
  <sheetViews>
    <sheetView topLeftCell="A6" zoomScale="130" zoomScaleNormal="130" workbookViewId="0">
      <selection activeCell="O18" sqref="O18"/>
    </sheetView>
  </sheetViews>
  <sheetFormatPr defaultColWidth="9.140625" defaultRowHeight="15"/>
  <cols>
    <col min="1" max="1" width="11" style="47" customWidth="1"/>
    <col min="2" max="2" width="13.7109375" style="47" customWidth="1"/>
    <col min="3" max="3" width="7.140625" style="47" customWidth="1"/>
    <col min="4" max="4" width="33.42578125" style="47" customWidth="1"/>
    <col min="5" max="18" width="5" style="47" customWidth="1"/>
    <col min="19" max="19" width="9.42578125" style="47" customWidth="1"/>
    <col min="20" max="20" width="9.85546875" style="47" customWidth="1"/>
    <col min="21" max="16384" width="9.140625" style="47"/>
  </cols>
  <sheetData>
    <row r="1" spans="1:22">
      <c r="A1" s="1240" t="s">
        <v>122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  <c r="S1" s="1240"/>
      <c r="T1" s="1240"/>
    </row>
    <row r="2" spans="1:22">
      <c r="A2" s="1240"/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40"/>
    </row>
    <row r="3" spans="1:22">
      <c r="A3" s="1242" t="s">
        <v>148</v>
      </c>
      <c r="B3" s="1242"/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1242"/>
      <c r="S3" s="1242"/>
      <c r="T3" s="1242"/>
    </row>
    <row r="4" spans="1:22">
      <c r="A4" s="1252" t="s">
        <v>149</v>
      </c>
      <c r="B4" s="1242"/>
      <c r="C4" s="1242"/>
      <c r="D4" s="1242"/>
      <c r="E4" s="1242"/>
      <c r="F4" s="1242"/>
      <c r="G4" s="1242"/>
      <c r="H4" s="1242"/>
      <c r="I4" s="1242"/>
      <c r="J4" s="1242"/>
      <c r="K4" s="1242"/>
      <c r="L4" s="1242"/>
      <c r="M4" s="1242"/>
      <c r="N4" s="1242"/>
      <c r="O4" s="1242"/>
      <c r="P4" s="1242"/>
      <c r="Q4" s="1242"/>
      <c r="R4" s="1242"/>
      <c r="S4" s="1242"/>
      <c r="T4" s="1242"/>
      <c r="U4" s="47" t="s">
        <v>150</v>
      </c>
    </row>
    <row r="5" spans="1:22">
      <c r="A5" s="1242" t="s">
        <v>151</v>
      </c>
      <c r="B5" s="1242"/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  <c r="S5" s="1242"/>
      <c r="T5" s="1242"/>
      <c r="U5" s="47" t="s">
        <v>152</v>
      </c>
    </row>
    <row r="6" spans="1:22" ht="15.75" thickBot="1">
      <c r="J6" s="47">
        <v>900</v>
      </c>
      <c r="R6" s="74"/>
    </row>
    <row r="7" spans="1:22">
      <c r="A7" s="98" t="s">
        <v>4</v>
      </c>
      <c r="B7" s="97" t="s">
        <v>5</v>
      </c>
      <c r="C7" s="97" t="s">
        <v>135</v>
      </c>
      <c r="D7" s="96" t="s">
        <v>7</v>
      </c>
      <c r="E7" s="1243" t="s">
        <v>136</v>
      </c>
      <c r="F7" s="1253"/>
      <c r="G7" s="1254"/>
      <c r="H7" s="514"/>
      <c r="I7" s="514"/>
      <c r="J7" s="1253" t="s">
        <v>137</v>
      </c>
      <c r="K7" s="1253"/>
      <c r="L7" s="1254"/>
      <c r="M7" s="1255" t="s">
        <v>138</v>
      </c>
      <c r="N7" s="1253"/>
      <c r="O7" s="1254"/>
      <c r="P7" s="1255" t="s">
        <v>139</v>
      </c>
      <c r="Q7" s="1253"/>
      <c r="R7" s="1254"/>
      <c r="S7" s="95" t="s">
        <v>140</v>
      </c>
      <c r="T7" s="94" t="s">
        <v>10</v>
      </c>
    </row>
    <row r="8" spans="1:22" ht="15.75" thickBot="1">
      <c r="A8" s="93"/>
      <c r="B8" s="113"/>
      <c r="C8" s="114"/>
      <c r="D8" s="92"/>
      <c r="E8" s="91" t="s">
        <v>144</v>
      </c>
      <c r="F8" s="420" t="s">
        <v>145</v>
      </c>
      <c r="G8" s="107" t="s">
        <v>153</v>
      </c>
      <c r="H8" s="411"/>
      <c r="I8" s="91"/>
      <c r="J8" s="418" t="s">
        <v>144</v>
      </c>
      <c r="K8" s="419" t="s">
        <v>145</v>
      </c>
      <c r="L8" s="105" t="s">
        <v>153</v>
      </c>
      <c r="M8" s="90" t="s">
        <v>144</v>
      </c>
      <c r="N8" s="419" t="s">
        <v>145</v>
      </c>
      <c r="O8" s="106" t="s">
        <v>153</v>
      </c>
      <c r="P8" s="90" t="s">
        <v>144</v>
      </c>
      <c r="Q8" s="419" t="s">
        <v>145</v>
      </c>
      <c r="R8" s="105" t="s">
        <v>153</v>
      </c>
      <c r="S8" s="88" t="s">
        <v>146</v>
      </c>
      <c r="T8" s="87" t="s">
        <v>146</v>
      </c>
      <c r="U8" s="708" t="s">
        <v>154</v>
      </c>
    </row>
    <row r="9" spans="1:22" ht="15.75" thickBot="1">
      <c r="A9" s="454" t="s">
        <v>12</v>
      </c>
      <c r="B9" s="847" t="s">
        <v>13</v>
      </c>
      <c r="C9" s="848">
        <v>2006</v>
      </c>
      <c r="D9" s="481" t="s">
        <v>14</v>
      </c>
      <c r="E9" s="366">
        <v>64</v>
      </c>
      <c r="F9" s="709">
        <f t="shared" ref="F9:F40" si="0">E9*1.5</f>
        <v>96</v>
      </c>
      <c r="G9" s="595">
        <v>1</v>
      </c>
      <c r="H9" s="356">
        <v>954</v>
      </c>
      <c r="I9" s="218">
        <v>960</v>
      </c>
      <c r="J9" s="422">
        <v>953</v>
      </c>
      <c r="K9" s="392">
        <v>77</v>
      </c>
      <c r="L9" s="595">
        <v>2</v>
      </c>
      <c r="M9" s="244">
        <v>24</v>
      </c>
      <c r="N9" s="789">
        <f t="shared" ref="N9:N40" si="1">M9*3</f>
        <v>72</v>
      </c>
      <c r="O9" s="595"/>
      <c r="P9" s="1082">
        <v>31</v>
      </c>
      <c r="Q9" s="714">
        <f t="shared" ref="Q9:Q40" si="2">P9*1.5</f>
        <v>46.5</v>
      </c>
      <c r="R9" s="852"/>
      <c r="S9" s="637">
        <f t="shared" ref="S9:S40" si="3">(F9+K9+N9+Q9)</f>
        <v>291.5</v>
      </c>
      <c r="T9" s="539">
        <f t="shared" ref="T9:T17" si="4">RANK(S9,$S$9:$S$72)</f>
        <v>1</v>
      </c>
      <c r="U9" s="549">
        <v>1</v>
      </c>
      <c r="V9" s="174"/>
    </row>
    <row r="10" spans="1:22" ht="15.75" thickBot="1">
      <c r="A10" s="831" t="s">
        <v>25</v>
      </c>
      <c r="B10" s="1048" t="s">
        <v>26</v>
      </c>
      <c r="C10" s="775">
        <v>2007</v>
      </c>
      <c r="D10" s="773" t="s">
        <v>27</v>
      </c>
      <c r="E10" s="363">
        <v>45</v>
      </c>
      <c r="F10" s="710">
        <f t="shared" si="0"/>
        <v>67.5</v>
      </c>
      <c r="G10" s="540"/>
      <c r="H10" s="255">
        <v>939</v>
      </c>
      <c r="I10" s="224">
        <v>968</v>
      </c>
      <c r="J10" s="423">
        <v>972</v>
      </c>
      <c r="K10" s="392">
        <v>79</v>
      </c>
      <c r="L10" s="540">
        <v>1</v>
      </c>
      <c r="M10" s="245">
        <v>25</v>
      </c>
      <c r="N10" s="712">
        <f t="shared" si="1"/>
        <v>75</v>
      </c>
      <c r="O10" s="540"/>
      <c r="P10" s="372">
        <v>39</v>
      </c>
      <c r="Q10" s="715">
        <f t="shared" si="2"/>
        <v>58.5</v>
      </c>
      <c r="R10" s="718"/>
      <c r="S10" s="541">
        <f t="shared" si="3"/>
        <v>280</v>
      </c>
      <c r="T10" s="539">
        <f t="shared" si="4"/>
        <v>2</v>
      </c>
      <c r="U10" s="549">
        <v>2</v>
      </c>
      <c r="V10" s="174"/>
    </row>
    <row r="11" spans="1:22" ht="15.75" thickBot="1">
      <c r="A11" s="454" t="s">
        <v>18</v>
      </c>
      <c r="B11" s="847" t="s">
        <v>19</v>
      </c>
      <c r="C11" s="462">
        <v>2007</v>
      </c>
      <c r="D11" s="534" t="s">
        <v>17</v>
      </c>
      <c r="E11" s="245">
        <v>55</v>
      </c>
      <c r="F11" s="710">
        <f t="shared" si="0"/>
        <v>82.5</v>
      </c>
      <c r="G11" s="547">
        <v>3</v>
      </c>
      <c r="H11" s="255">
        <v>872</v>
      </c>
      <c r="I11" s="224">
        <v>892</v>
      </c>
      <c r="J11" s="423">
        <v>901</v>
      </c>
      <c r="K11" s="392">
        <v>65</v>
      </c>
      <c r="L11" s="547"/>
      <c r="M11" s="245">
        <v>27</v>
      </c>
      <c r="N11" s="710">
        <f t="shared" si="1"/>
        <v>81</v>
      </c>
      <c r="O11" s="547">
        <v>3</v>
      </c>
      <c r="P11" s="382">
        <v>31</v>
      </c>
      <c r="Q11" s="715">
        <f t="shared" si="2"/>
        <v>46.5</v>
      </c>
      <c r="R11" s="718"/>
      <c r="S11" s="541">
        <f t="shared" si="3"/>
        <v>275</v>
      </c>
      <c r="T11" s="539">
        <f t="shared" si="4"/>
        <v>3</v>
      </c>
      <c r="U11" s="549">
        <v>3</v>
      </c>
      <c r="V11" s="174"/>
    </row>
    <row r="12" spans="1:22" ht="15.75" thickBot="1">
      <c r="A12" s="454" t="s">
        <v>15</v>
      </c>
      <c r="B12" s="455" t="s">
        <v>16</v>
      </c>
      <c r="C12" s="462">
        <v>2006</v>
      </c>
      <c r="D12" s="479" t="s">
        <v>17</v>
      </c>
      <c r="E12" s="245">
        <v>56</v>
      </c>
      <c r="F12" s="710">
        <f t="shared" si="0"/>
        <v>84</v>
      </c>
      <c r="G12" s="540">
        <v>2</v>
      </c>
      <c r="H12" s="255">
        <v>856</v>
      </c>
      <c r="I12" s="224">
        <v>866</v>
      </c>
      <c r="J12" s="423">
        <v>866</v>
      </c>
      <c r="K12" s="392">
        <v>57</v>
      </c>
      <c r="L12" s="542"/>
      <c r="M12" s="245">
        <v>26</v>
      </c>
      <c r="N12" s="710">
        <f t="shared" si="1"/>
        <v>78</v>
      </c>
      <c r="O12" s="540"/>
      <c r="P12" s="382">
        <v>31</v>
      </c>
      <c r="Q12" s="715">
        <f t="shared" si="2"/>
        <v>46.5</v>
      </c>
      <c r="R12" s="718"/>
      <c r="S12" s="543">
        <f t="shared" si="3"/>
        <v>265.5</v>
      </c>
      <c r="T12" s="539">
        <f t="shared" si="4"/>
        <v>4</v>
      </c>
      <c r="U12" s="549">
        <v>4</v>
      </c>
      <c r="V12" s="174"/>
    </row>
    <row r="13" spans="1:22" ht="15.75" thickBot="1">
      <c r="A13" s="1108" t="s">
        <v>36</v>
      </c>
      <c r="B13" s="951" t="s">
        <v>26</v>
      </c>
      <c r="C13" s="467">
        <v>2007</v>
      </c>
      <c r="D13" s="494" t="s">
        <v>17</v>
      </c>
      <c r="E13" s="370">
        <v>43</v>
      </c>
      <c r="F13" s="711">
        <f t="shared" si="0"/>
        <v>64.5</v>
      </c>
      <c r="G13" s="544"/>
      <c r="H13" s="358">
        <v>827</v>
      </c>
      <c r="I13" s="219">
        <v>844</v>
      </c>
      <c r="J13" s="842">
        <v>858</v>
      </c>
      <c r="K13" s="394">
        <v>55</v>
      </c>
      <c r="L13" s="544"/>
      <c r="M13" s="370">
        <v>28</v>
      </c>
      <c r="N13" s="711">
        <f t="shared" si="1"/>
        <v>84</v>
      </c>
      <c r="O13" s="544">
        <v>2</v>
      </c>
      <c r="P13" s="386">
        <v>30</v>
      </c>
      <c r="Q13" s="716">
        <f t="shared" si="2"/>
        <v>45</v>
      </c>
      <c r="R13" s="719"/>
      <c r="S13" s="545">
        <f t="shared" si="3"/>
        <v>248.5</v>
      </c>
      <c r="T13" s="539">
        <f t="shared" si="4"/>
        <v>5</v>
      </c>
      <c r="U13" s="549">
        <v>5</v>
      </c>
      <c r="V13" s="174"/>
    </row>
    <row r="14" spans="1:22" ht="15.75" thickBot="1">
      <c r="A14" s="962" t="s">
        <v>47</v>
      </c>
      <c r="B14" s="455" t="s">
        <v>21</v>
      </c>
      <c r="C14" s="482">
        <v>2008</v>
      </c>
      <c r="D14" s="494" t="s">
        <v>48</v>
      </c>
      <c r="E14" s="245">
        <v>35</v>
      </c>
      <c r="F14" s="710">
        <f t="shared" si="0"/>
        <v>52.5</v>
      </c>
      <c r="G14" s="540"/>
      <c r="H14" s="255">
        <v>720</v>
      </c>
      <c r="I14" s="224">
        <v>730</v>
      </c>
      <c r="J14" s="423"/>
      <c r="K14" s="392">
        <v>33</v>
      </c>
      <c r="L14" s="542"/>
      <c r="M14" s="245">
        <v>32</v>
      </c>
      <c r="N14" s="710">
        <f t="shared" si="1"/>
        <v>96</v>
      </c>
      <c r="O14" s="540">
        <v>1</v>
      </c>
      <c r="P14" s="382">
        <v>43</v>
      </c>
      <c r="Q14" s="715">
        <f t="shared" si="2"/>
        <v>64.5</v>
      </c>
      <c r="R14" s="718">
        <v>2</v>
      </c>
      <c r="S14" s="541">
        <f t="shared" si="3"/>
        <v>246</v>
      </c>
      <c r="T14" s="539">
        <f t="shared" si="4"/>
        <v>6</v>
      </c>
      <c r="U14" s="549">
        <v>6</v>
      </c>
      <c r="V14" s="174"/>
    </row>
    <row r="15" spans="1:22" ht="15.75" thickBot="1">
      <c r="A15" s="960" t="s">
        <v>30</v>
      </c>
      <c r="B15" s="961" t="s">
        <v>31</v>
      </c>
      <c r="C15" s="464">
        <v>2006</v>
      </c>
      <c r="D15" s="623" t="s">
        <v>32</v>
      </c>
      <c r="E15" s="245">
        <v>45</v>
      </c>
      <c r="F15" s="710">
        <f t="shared" si="0"/>
        <v>67.5</v>
      </c>
      <c r="G15" s="540"/>
      <c r="H15" s="255"/>
      <c r="I15" s="224">
        <v>766</v>
      </c>
      <c r="J15" s="423">
        <v>810</v>
      </c>
      <c r="K15" s="392">
        <v>47</v>
      </c>
      <c r="L15" s="542"/>
      <c r="M15" s="245">
        <v>26</v>
      </c>
      <c r="N15" s="710">
        <f t="shared" si="1"/>
        <v>78</v>
      </c>
      <c r="O15" s="540"/>
      <c r="P15" s="382">
        <v>33</v>
      </c>
      <c r="Q15" s="715">
        <f t="shared" si="2"/>
        <v>49.5</v>
      </c>
      <c r="R15" s="718"/>
      <c r="S15" s="546">
        <f t="shared" si="3"/>
        <v>242</v>
      </c>
      <c r="T15" s="539">
        <f t="shared" si="4"/>
        <v>7</v>
      </c>
      <c r="U15" s="549">
        <v>7</v>
      </c>
      <c r="V15" s="174"/>
    </row>
    <row r="16" spans="1:22" ht="15.75" thickBot="1">
      <c r="A16" s="448" t="s">
        <v>62</v>
      </c>
      <c r="B16" s="465" t="s">
        <v>63</v>
      </c>
      <c r="C16" s="1130">
        <v>2007</v>
      </c>
      <c r="D16" s="450" t="s">
        <v>22</v>
      </c>
      <c r="E16" s="245">
        <v>33</v>
      </c>
      <c r="F16" s="710">
        <f t="shared" si="0"/>
        <v>49.5</v>
      </c>
      <c r="G16" s="863"/>
      <c r="H16" s="255">
        <v>893</v>
      </c>
      <c r="I16" s="224">
        <v>891</v>
      </c>
      <c r="J16" s="423">
        <v>894</v>
      </c>
      <c r="K16" s="392">
        <v>63</v>
      </c>
      <c r="L16" s="540"/>
      <c r="M16" s="245">
        <v>24</v>
      </c>
      <c r="N16" s="712">
        <f t="shared" si="1"/>
        <v>72</v>
      </c>
      <c r="O16" s="540"/>
      <c r="P16" s="372">
        <v>38</v>
      </c>
      <c r="Q16" s="715">
        <f t="shared" si="2"/>
        <v>57</v>
      </c>
      <c r="R16" s="718"/>
      <c r="S16" s="854">
        <f t="shared" si="3"/>
        <v>241.5</v>
      </c>
      <c r="T16" s="539">
        <f t="shared" si="4"/>
        <v>8</v>
      </c>
      <c r="U16" s="549">
        <v>8</v>
      </c>
      <c r="V16" s="174"/>
    </row>
    <row r="17" spans="1:25" ht="15.75" thickBot="1">
      <c r="A17" s="1108" t="s">
        <v>23</v>
      </c>
      <c r="B17" s="1108" t="s">
        <v>21</v>
      </c>
      <c r="C17" s="1135">
        <v>2008</v>
      </c>
      <c r="D17" s="1136" t="s">
        <v>24</v>
      </c>
      <c r="E17" s="370">
        <v>46</v>
      </c>
      <c r="F17" s="711">
        <f t="shared" si="0"/>
        <v>69</v>
      </c>
      <c r="G17" s="544"/>
      <c r="H17" s="358">
        <v>822</v>
      </c>
      <c r="I17" s="219">
        <v>833</v>
      </c>
      <c r="J17" s="842">
        <v>829</v>
      </c>
      <c r="K17" s="394">
        <v>51</v>
      </c>
      <c r="L17" s="544"/>
      <c r="M17" s="370">
        <v>25</v>
      </c>
      <c r="N17" s="713">
        <f t="shared" si="1"/>
        <v>75</v>
      </c>
      <c r="O17" s="544"/>
      <c r="P17" s="386">
        <v>30</v>
      </c>
      <c r="Q17" s="716">
        <f t="shared" si="2"/>
        <v>45</v>
      </c>
      <c r="R17" s="719"/>
      <c r="S17" s="717">
        <f t="shared" si="3"/>
        <v>240</v>
      </c>
      <c r="T17" s="539">
        <f t="shared" si="4"/>
        <v>9</v>
      </c>
      <c r="U17" s="549">
        <v>9</v>
      </c>
      <c r="V17" s="174"/>
    </row>
    <row r="18" spans="1:25" ht="15.75" thickBot="1">
      <c r="A18" s="962" t="s">
        <v>88</v>
      </c>
      <c r="B18" s="962" t="s">
        <v>46</v>
      </c>
      <c r="C18" s="910">
        <v>2006</v>
      </c>
      <c r="D18" s="907" t="s">
        <v>35</v>
      </c>
      <c r="E18" s="248">
        <v>27</v>
      </c>
      <c r="F18" s="710">
        <f t="shared" si="0"/>
        <v>40.5</v>
      </c>
      <c r="G18" s="540"/>
      <c r="H18" s="255">
        <v>832</v>
      </c>
      <c r="I18" s="224">
        <v>829</v>
      </c>
      <c r="J18" s="591"/>
      <c r="K18" s="392">
        <v>51</v>
      </c>
      <c r="L18" s="542"/>
      <c r="M18" s="248">
        <v>27</v>
      </c>
      <c r="N18" s="712">
        <f t="shared" si="1"/>
        <v>81</v>
      </c>
      <c r="O18" s="540"/>
      <c r="P18" s="377">
        <v>45</v>
      </c>
      <c r="Q18" s="715">
        <f t="shared" si="2"/>
        <v>67.5</v>
      </c>
      <c r="R18" s="718">
        <v>1</v>
      </c>
      <c r="S18" s="541">
        <f t="shared" si="3"/>
        <v>240</v>
      </c>
      <c r="T18" s="539">
        <v>10</v>
      </c>
      <c r="U18" s="549">
        <v>10</v>
      </c>
      <c r="V18" s="174"/>
    </row>
    <row r="19" spans="1:25" ht="15.75" thickBot="1">
      <c r="A19" s="1127" t="s">
        <v>20</v>
      </c>
      <c r="B19" s="1127" t="s">
        <v>21</v>
      </c>
      <c r="C19" s="1130">
        <v>2009</v>
      </c>
      <c r="D19" s="1079" t="s">
        <v>22</v>
      </c>
      <c r="E19" s="245">
        <v>46</v>
      </c>
      <c r="F19" s="710">
        <f t="shared" si="0"/>
        <v>69</v>
      </c>
      <c r="G19" s="863"/>
      <c r="H19" s="255">
        <v>803</v>
      </c>
      <c r="I19" s="224">
        <v>824</v>
      </c>
      <c r="J19" s="423">
        <v>818</v>
      </c>
      <c r="K19" s="392">
        <v>49</v>
      </c>
      <c r="L19" s="864"/>
      <c r="M19" s="245">
        <v>23</v>
      </c>
      <c r="N19" s="712">
        <f t="shared" si="1"/>
        <v>69</v>
      </c>
      <c r="O19" s="540"/>
      <c r="P19" s="372">
        <v>33</v>
      </c>
      <c r="Q19" s="715">
        <f t="shared" si="2"/>
        <v>49.5</v>
      </c>
      <c r="R19" s="718"/>
      <c r="S19" s="541">
        <f t="shared" si="3"/>
        <v>236.5</v>
      </c>
      <c r="T19" s="539">
        <f>RANK(S19,$S$9:$S$72)</f>
        <v>11</v>
      </c>
      <c r="U19" s="549">
        <v>11</v>
      </c>
      <c r="V19" s="174"/>
    </row>
    <row r="20" spans="1:25" ht="15.75" thickBot="1">
      <c r="A20" s="962" t="s">
        <v>75</v>
      </c>
      <c r="B20" s="962" t="s">
        <v>46</v>
      </c>
      <c r="C20" s="910">
        <v>2008</v>
      </c>
      <c r="D20" s="1114" t="s">
        <v>76</v>
      </c>
      <c r="E20" s="245">
        <v>29</v>
      </c>
      <c r="F20" s="710">
        <f t="shared" si="0"/>
        <v>43.5</v>
      </c>
      <c r="G20" s="540"/>
      <c r="H20" s="255">
        <v>885</v>
      </c>
      <c r="I20" s="224">
        <v>903</v>
      </c>
      <c r="J20" s="423">
        <v>905</v>
      </c>
      <c r="K20" s="392">
        <v>65</v>
      </c>
      <c r="L20" s="542"/>
      <c r="M20" s="245">
        <v>22</v>
      </c>
      <c r="N20" s="712">
        <f t="shared" si="1"/>
        <v>66</v>
      </c>
      <c r="O20" s="540"/>
      <c r="P20" s="245">
        <v>41</v>
      </c>
      <c r="Q20" s="715">
        <f t="shared" si="2"/>
        <v>61.5</v>
      </c>
      <c r="R20" s="718">
        <v>3</v>
      </c>
      <c r="S20" s="541">
        <f t="shared" si="3"/>
        <v>236</v>
      </c>
      <c r="T20" s="539">
        <f>RANK(S20,$S$9:$S$72)</f>
        <v>12</v>
      </c>
      <c r="U20" s="549">
        <v>12</v>
      </c>
      <c r="V20" s="174"/>
      <c r="Y20" s="721"/>
    </row>
    <row r="21" spans="1:25" ht="15.75" thickBot="1">
      <c r="A21" s="830" t="s">
        <v>102</v>
      </c>
      <c r="B21" s="966" t="s">
        <v>103</v>
      </c>
      <c r="C21" s="83">
        <v>2008</v>
      </c>
      <c r="D21" s="751" t="s">
        <v>27</v>
      </c>
      <c r="E21" s="841">
        <v>24</v>
      </c>
      <c r="F21" s="711">
        <f t="shared" si="0"/>
        <v>36</v>
      </c>
      <c r="G21" s="544"/>
      <c r="H21" s="358"/>
      <c r="I21" s="219">
        <v>902</v>
      </c>
      <c r="J21" s="842">
        <v>907</v>
      </c>
      <c r="K21" s="394">
        <v>65</v>
      </c>
      <c r="L21" s="851"/>
      <c r="M21" s="370">
        <v>26</v>
      </c>
      <c r="N21" s="713">
        <f t="shared" si="1"/>
        <v>78</v>
      </c>
      <c r="O21" s="544"/>
      <c r="P21" s="638">
        <v>38</v>
      </c>
      <c r="Q21" s="715">
        <f t="shared" si="2"/>
        <v>57</v>
      </c>
      <c r="R21" s="718"/>
      <c r="S21" s="541">
        <f t="shared" si="3"/>
        <v>236</v>
      </c>
      <c r="T21" s="539">
        <v>13</v>
      </c>
      <c r="U21" s="549">
        <v>13</v>
      </c>
      <c r="V21" s="174"/>
    </row>
    <row r="22" spans="1:25" ht="15.75" thickBot="1">
      <c r="A22" s="454" t="s">
        <v>33</v>
      </c>
      <c r="B22" s="455" t="s">
        <v>34</v>
      </c>
      <c r="C22" s="444">
        <v>2006</v>
      </c>
      <c r="D22" s="534" t="s">
        <v>35</v>
      </c>
      <c r="E22" s="248">
        <v>43</v>
      </c>
      <c r="F22" s="710">
        <f t="shared" si="0"/>
        <v>64.5</v>
      </c>
      <c r="G22" s="540"/>
      <c r="H22" s="255">
        <v>807</v>
      </c>
      <c r="I22" s="224">
        <v>827</v>
      </c>
      <c r="J22" s="591">
        <v>819</v>
      </c>
      <c r="K22" s="392">
        <v>49</v>
      </c>
      <c r="L22" s="542"/>
      <c r="M22" s="248">
        <v>24</v>
      </c>
      <c r="N22" s="710">
        <f t="shared" si="1"/>
        <v>72</v>
      </c>
      <c r="O22" s="540"/>
      <c r="P22" s="377">
        <v>33</v>
      </c>
      <c r="Q22" s="715">
        <f t="shared" si="2"/>
        <v>49.5</v>
      </c>
      <c r="R22" s="718"/>
      <c r="S22" s="541">
        <f t="shared" si="3"/>
        <v>235</v>
      </c>
      <c r="T22" s="539">
        <f>RANK(S22,$S$9:$S$72)</f>
        <v>14</v>
      </c>
      <c r="U22" s="549">
        <v>14</v>
      </c>
      <c r="V22" s="174"/>
    </row>
    <row r="23" spans="1:25" ht="15.75" thickBot="1">
      <c r="A23" s="448" t="s">
        <v>77</v>
      </c>
      <c r="B23" s="465" t="s">
        <v>38</v>
      </c>
      <c r="C23" s="446">
        <v>2007</v>
      </c>
      <c r="D23" s="507" t="s">
        <v>22</v>
      </c>
      <c r="E23" s="245">
        <v>28</v>
      </c>
      <c r="F23" s="710">
        <f t="shared" si="0"/>
        <v>42</v>
      </c>
      <c r="G23" s="864"/>
      <c r="H23" s="255">
        <v>910</v>
      </c>
      <c r="I23" s="224">
        <v>936</v>
      </c>
      <c r="J23" s="423">
        <v>946</v>
      </c>
      <c r="K23" s="391">
        <v>73</v>
      </c>
      <c r="L23" s="540"/>
      <c r="M23" s="245">
        <v>23</v>
      </c>
      <c r="N23" s="712">
        <f t="shared" si="1"/>
        <v>69</v>
      </c>
      <c r="O23" s="864"/>
      <c r="P23" s="372">
        <v>32</v>
      </c>
      <c r="Q23" s="715">
        <f t="shared" si="2"/>
        <v>48</v>
      </c>
      <c r="R23" s="718"/>
      <c r="S23" s="541">
        <f t="shared" si="3"/>
        <v>232</v>
      </c>
      <c r="T23" s="539">
        <f>RANK(S23,$S$9:$S$72)</f>
        <v>15</v>
      </c>
      <c r="U23" s="549">
        <v>15</v>
      </c>
      <c r="V23" s="174"/>
    </row>
    <row r="24" spans="1:25" ht="15.75" thickBot="1">
      <c r="A24" s="454" t="s">
        <v>37</v>
      </c>
      <c r="B24" s="455" t="s">
        <v>38</v>
      </c>
      <c r="C24" s="444">
        <v>2008</v>
      </c>
      <c r="D24" s="479" t="s">
        <v>39</v>
      </c>
      <c r="E24" s="245">
        <v>42</v>
      </c>
      <c r="F24" s="710">
        <f t="shared" si="0"/>
        <v>63</v>
      </c>
      <c r="G24" s="415"/>
      <c r="H24" s="255">
        <v>755</v>
      </c>
      <c r="I24" s="224">
        <v>777</v>
      </c>
      <c r="J24" s="423">
        <v>780</v>
      </c>
      <c r="K24" s="392">
        <v>41</v>
      </c>
      <c r="L24" s="417"/>
      <c r="M24" s="245">
        <v>27</v>
      </c>
      <c r="N24" s="710">
        <f t="shared" si="1"/>
        <v>81</v>
      </c>
      <c r="O24" s="415"/>
      <c r="P24" s="382">
        <v>30</v>
      </c>
      <c r="Q24" s="715">
        <f t="shared" si="2"/>
        <v>45</v>
      </c>
      <c r="R24" s="790"/>
      <c r="S24" s="541">
        <f t="shared" si="3"/>
        <v>230</v>
      </c>
      <c r="T24" s="539">
        <f>RANK(S24,$S$9:$S$72)</f>
        <v>16</v>
      </c>
      <c r="U24" s="549">
        <v>16</v>
      </c>
      <c r="V24" s="174"/>
    </row>
    <row r="25" spans="1:25" ht="15.75" thickBot="1">
      <c r="A25" s="825" t="s">
        <v>54</v>
      </c>
      <c r="B25" s="951" t="s">
        <v>55</v>
      </c>
      <c r="C25" s="456">
        <v>2006</v>
      </c>
      <c r="D25" s="457" t="s">
        <v>56</v>
      </c>
      <c r="E25" s="841">
        <v>34</v>
      </c>
      <c r="F25" s="711">
        <f t="shared" si="0"/>
        <v>51</v>
      </c>
      <c r="G25" s="414"/>
      <c r="H25" s="358">
        <v>853</v>
      </c>
      <c r="I25" s="219"/>
      <c r="J25" s="842">
        <v>824</v>
      </c>
      <c r="K25" s="394">
        <v>55</v>
      </c>
      <c r="L25" s="850"/>
      <c r="M25" s="370">
        <v>23</v>
      </c>
      <c r="N25" s="713">
        <f t="shared" si="1"/>
        <v>69</v>
      </c>
      <c r="O25" s="414"/>
      <c r="P25" s="370">
        <v>36</v>
      </c>
      <c r="Q25" s="716">
        <f t="shared" si="2"/>
        <v>54</v>
      </c>
      <c r="R25" s="790"/>
      <c r="S25" s="546">
        <f t="shared" si="3"/>
        <v>229</v>
      </c>
      <c r="T25" s="539">
        <f>RANK(S25,$S$9:$S$72)</f>
        <v>17</v>
      </c>
      <c r="U25" s="549">
        <v>17</v>
      </c>
      <c r="V25" s="174"/>
    </row>
    <row r="26" spans="1:25" ht="15.75" thickBot="1">
      <c r="A26" s="448" t="s">
        <v>43</v>
      </c>
      <c r="B26" s="465" t="s">
        <v>44</v>
      </c>
      <c r="C26" s="446">
        <v>2007</v>
      </c>
      <c r="D26" s="629" t="s">
        <v>22</v>
      </c>
      <c r="E26" s="245">
        <v>38</v>
      </c>
      <c r="F26" s="710">
        <f t="shared" si="0"/>
        <v>57</v>
      </c>
      <c r="G26" s="866"/>
      <c r="H26" s="255">
        <v>834</v>
      </c>
      <c r="I26" s="224">
        <v>876</v>
      </c>
      <c r="J26" s="423">
        <v>878</v>
      </c>
      <c r="K26" s="392">
        <v>59</v>
      </c>
      <c r="L26" s="417"/>
      <c r="M26" s="245">
        <v>24</v>
      </c>
      <c r="N26" s="712">
        <f t="shared" si="1"/>
        <v>72</v>
      </c>
      <c r="O26" s="866"/>
      <c r="P26" s="372">
        <v>27</v>
      </c>
      <c r="Q26" s="715">
        <f t="shared" si="2"/>
        <v>40.5</v>
      </c>
      <c r="R26" s="867"/>
      <c r="S26" s="546">
        <f t="shared" si="3"/>
        <v>228.5</v>
      </c>
      <c r="T26" s="539">
        <f>RANK(S26,$S$9:$S$72)</f>
        <v>18</v>
      </c>
      <c r="U26" s="549">
        <v>18</v>
      </c>
      <c r="V26" s="174"/>
    </row>
    <row r="27" spans="1:25" ht="15.75" thickBot="1">
      <c r="A27" s="831" t="s">
        <v>71</v>
      </c>
      <c r="B27" s="965" t="s">
        <v>34</v>
      </c>
      <c r="C27" s="60">
        <v>2008</v>
      </c>
      <c r="D27" s="149" t="s">
        <v>27</v>
      </c>
      <c r="E27" s="363">
        <v>31</v>
      </c>
      <c r="F27" s="710">
        <f t="shared" si="0"/>
        <v>46.5</v>
      </c>
      <c r="G27" s="540"/>
      <c r="H27" s="255">
        <v>865</v>
      </c>
      <c r="I27" s="224">
        <v>835</v>
      </c>
      <c r="J27" s="423">
        <v>872</v>
      </c>
      <c r="K27" s="392">
        <v>59</v>
      </c>
      <c r="L27" s="542"/>
      <c r="M27" s="245">
        <v>25</v>
      </c>
      <c r="N27" s="710">
        <f t="shared" si="1"/>
        <v>75</v>
      </c>
      <c r="O27" s="540"/>
      <c r="P27" s="245">
        <v>32</v>
      </c>
      <c r="Q27" s="715">
        <f t="shared" si="2"/>
        <v>48</v>
      </c>
      <c r="R27" s="718"/>
      <c r="S27" s="541">
        <f t="shared" si="3"/>
        <v>228.5</v>
      </c>
      <c r="T27" s="539">
        <v>19</v>
      </c>
      <c r="U27" s="549">
        <v>19</v>
      </c>
      <c r="V27" s="174"/>
    </row>
    <row r="28" spans="1:25" ht="15.75" thickBot="1">
      <c r="A28" s="454" t="s">
        <v>28</v>
      </c>
      <c r="B28" s="455" t="s">
        <v>16</v>
      </c>
      <c r="C28" s="444">
        <v>2006</v>
      </c>
      <c r="D28" s="479" t="s">
        <v>29</v>
      </c>
      <c r="E28" s="248">
        <v>45</v>
      </c>
      <c r="F28" s="710">
        <f t="shared" si="0"/>
        <v>67.5</v>
      </c>
      <c r="G28" s="540"/>
      <c r="H28" s="255">
        <v>794</v>
      </c>
      <c r="I28" s="352">
        <v>813</v>
      </c>
      <c r="J28" s="432">
        <v>835</v>
      </c>
      <c r="K28" s="392">
        <v>51</v>
      </c>
      <c r="L28" s="540"/>
      <c r="M28" s="248">
        <v>21</v>
      </c>
      <c r="N28" s="712">
        <f t="shared" si="1"/>
        <v>63</v>
      </c>
      <c r="O28" s="540"/>
      <c r="P28" s="377">
        <v>30</v>
      </c>
      <c r="Q28" s="715">
        <f t="shared" si="2"/>
        <v>45</v>
      </c>
      <c r="R28" s="718"/>
      <c r="S28" s="546">
        <f t="shared" si="3"/>
        <v>226.5</v>
      </c>
      <c r="T28" s="539">
        <f>RANK(S28,$S$9:$S$72)</f>
        <v>20</v>
      </c>
      <c r="U28" s="549">
        <v>20</v>
      </c>
      <c r="V28" s="174"/>
    </row>
    <row r="29" spans="1:25" ht="15.75" thickBot="1">
      <c r="A29" s="825" t="s">
        <v>68</v>
      </c>
      <c r="B29" s="961" t="s">
        <v>65</v>
      </c>
      <c r="C29" s="467">
        <v>2007</v>
      </c>
      <c r="D29" s="494" t="s">
        <v>24</v>
      </c>
      <c r="E29" s="370">
        <v>32</v>
      </c>
      <c r="F29" s="711">
        <f t="shared" si="0"/>
        <v>48</v>
      </c>
      <c r="G29" s="544"/>
      <c r="H29" s="358">
        <v>830</v>
      </c>
      <c r="I29" s="212">
        <v>898</v>
      </c>
      <c r="J29" s="438"/>
      <c r="K29" s="396">
        <v>63</v>
      </c>
      <c r="L29" s="1137"/>
      <c r="M29" s="370">
        <v>25</v>
      </c>
      <c r="N29" s="711">
        <f t="shared" si="1"/>
        <v>75</v>
      </c>
      <c r="O29" s="544"/>
      <c r="P29" s="386">
        <v>27</v>
      </c>
      <c r="Q29" s="715">
        <f t="shared" si="2"/>
        <v>40.5</v>
      </c>
      <c r="R29" s="718"/>
      <c r="S29" s="546">
        <f t="shared" si="3"/>
        <v>226.5</v>
      </c>
      <c r="T29" s="539">
        <v>21</v>
      </c>
      <c r="U29" s="549">
        <v>21</v>
      </c>
      <c r="V29" s="174"/>
    </row>
    <row r="30" spans="1:25" ht="15.75" thickBot="1">
      <c r="A30" s="454" t="s">
        <v>53</v>
      </c>
      <c r="B30" s="844" t="s">
        <v>21</v>
      </c>
      <c r="C30" s="470">
        <v>2006</v>
      </c>
      <c r="D30" s="479" t="s">
        <v>35</v>
      </c>
      <c r="E30" s="248">
        <v>35</v>
      </c>
      <c r="F30" s="710">
        <f t="shared" si="0"/>
        <v>52.5</v>
      </c>
      <c r="G30" s="540"/>
      <c r="H30" s="255">
        <v>878</v>
      </c>
      <c r="I30" s="352">
        <v>882</v>
      </c>
      <c r="J30" s="432">
        <v>890</v>
      </c>
      <c r="K30" s="392">
        <v>63</v>
      </c>
      <c r="L30" s="542"/>
      <c r="M30" s="248">
        <v>22</v>
      </c>
      <c r="N30" s="712">
        <f t="shared" si="1"/>
        <v>66</v>
      </c>
      <c r="O30" s="540"/>
      <c r="P30" s="377">
        <v>28</v>
      </c>
      <c r="Q30" s="715">
        <f t="shared" si="2"/>
        <v>42</v>
      </c>
      <c r="R30" s="718"/>
      <c r="S30" s="541">
        <f t="shared" si="3"/>
        <v>223.5</v>
      </c>
      <c r="T30" s="539">
        <f>RANK(S30,$S$9:$S$72)</f>
        <v>22</v>
      </c>
      <c r="U30" s="549">
        <v>22</v>
      </c>
      <c r="V30" s="174"/>
    </row>
    <row r="31" spans="1:25" ht="15.75" thickBot="1">
      <c r="A31" s="772" t="s">
        <v>69</v>
      </c>
      <c r="B31" s="844" t="s">
        <v>70</v>
      </c>
      <c r="C31" s="470">
        <v>2007</v>
      </c>
      <c r="D31" s="481" t="s">
        <v>24</v>
      </c>
      <c r="E31" s="245">
        <v>31</v>
      </c>
      <c r="F31" s="710">
        <f t="shared" si="0"/>
        <v>46.5</v>
      </c>
      <c r="G31" s="540"/>
      <c r="H31" s="255">
        <v>845</v>
      </c>
      <c r="I31" s="352">
        <v>825</v>
      </c>
      <c r="J31" s="427">
        <v>847</v>
      </c>
      <c r="K31" s="396">
        <v>53</v>
      </c>
      <c r="L31" s="542"/>
      <c r="M31" s="245">
        <v>24</v>
      </c>
      <c r="N31" s="710">
        <f t="shared" si="1"/>
        <v>72</v>
      </c>
      <c r="O31" s="540"/>
      <c r="P31" s="382">
        <v>34</v>
      </c>
      <c r="Q31" s="715">
        <f t="shared" si="2"/>
        <v>51</v>
      </c>
      <c r="R31" s="718"/>
      <c r="S31" s="546">
        <f t="shared" si="3"/>
        <v>222.5</v>
      </c>
      <c r="T31" s="539">
        <f>RANK(S31,$S$9:$S$72)</f>
        <v>23</v>
      </c>
      <c r="U31" s="549">
        <v>23</v>
      </c>
      <c r="V31" s="174"/>
    </row>
    <row r="32" spans="1:25" ht="15.75" thickBot="1">
      <c r="A32" s="454" t="s">
        <v>30</v>
      </c>
      <c r="B32" s="455" t="s">
        <v>40</v>
      </c>
      <c r="C32" s="444">
        <v>2006</v>
      </c>
      <c r="D32" s="559" t="s">
        <v>32</v>
      </c>
      <c r="E32" s="245">
        <v>40</v>
      </c>
      <c r="F32" s="710">
        <f t="shared" si="0"/>
        <v>60</v>
      </c>
      <c r="G32" s="540"/>
      <c r="H32" s="255">
        <v>831</v>
      </c>
      <c r="I32" s="352"/>
      <c r="J32" s="427">
        <v>816</v>
      </c>
      <c r="K32" s="392">
        <v>51</v>
      </c>
      <c r="L32" s="542"/>
      <c r="M32" s="245">
        <v>23</v>
      </c>
      <c r="N32" s="712">
        <f t="shared" si="1"/>
        <v>69</v>
      </c>
      <c r="O32" s="540"/>
      <c r="P32" s="382">
        <v>26</v>
      </c>
      <c r="Q32" s="715">
        <f t="shared" si="2"/>
        <v>39</v>
      </c>
      <c r="R32" s="718"/>
      <c r="S32" s="541">
        <f t="shared" si="3"/>
        <v>219</v>
      </c>
      <c r="T32" s="539">
        <f>RANK(S32,$S$9:$S$72)</f>
        <v>24</v>
      </c>
      <c r="U32" s="549">
        <v>24</v>
      </c>
      <c r="V32" s="174"/>
    </row>
    <row r="33" spans="1:22" ht="15.75" thickBot="1">
      <c r="A33" s="825" t="s">
        <v>113</v>
      </c>
      <c r="B33" s="951" t="s">
        <v>114</v>
      </c>
      <c r="C33" s="456">
        <v>2008</v>
      </c>
      <c r="D33" s="481" t="s">
        <v>48</v>
      </c>
      <c r="E33" s="370">
        <v>21</v>
      </c>
      <c r="F33" s="711">
        <f t="shared" si="0"/>
        <v>31.5</v>
      </c>
      <c r="G33" s="414"/>
      <c r="H33" s="358">
        <v>900</v>
      </c>
      <c r="I33" s="212">
        <v>912</v>
      </c>
      <c r="J33" s="1104">
        <v>900</v>
      </c>
      <c r="K33" s="394">
        <v>67</v>
      </c>
      <c r="L33" s="850"/>
      <c r="M33" s="370">
        <v>23</v>
      </c>
      <c r="N33" s="711">
        <f t="shared" si="1"/>
        <v>69</v>
      </c>
      <c r="O33" s="414"/>
      <c r="P33" s="386">
        <v>33</v>
      </c>
      <c r="Q33" s="716">
        <f t="shared" si="2"/>
        <v>49.5</v>
      </c>
      <c r="R33" s="853"/>
      <c r="S33" s="541">
        <f t="shared" si="3"/>
        <v>217</v>
      </c>
      <c r="T33" s="539">
        <f>RANK(S33,$S$9:$S$72)</f>
        <v>25</v>
      </c>
      <c r="U33" s="549">
        <v>25</v>
      </c>
      <c r="V33" s="174"/>
    </row>
    <row r="34" spans="1:22" ht="15.75" thickBot="1">
      <c r="A34" s="454" t="s">
        <v>57</v>
      </c>
      <c r="B34" s="455" t="s">
        <v>34</v>
      </c>
      <c r="C34" s="444">
        <v>2007</v>
      </c>
      <c r="D34" s="479" t="s">
        <v>58</v>
      </c>
      <c r="E34" s="245">
        <v>34</v>
      </c>
      <c r="F34" s="710">
        <f t="shared" si="0"/>
        <v>51</v>
      </c>
      <c r="G34" s="540"/>
      <c r="H34" s="255">
        <v>898</v>
      </c>
      <c r="I34" s="352"/>
      <c r="J34" s="430">
        <v>907</v>
      </c>
      <c r="K34" s="392">
        <v>65</v>
      </c>
      <c r="L34" s="540"/>
      <c r="M34" s="245">
        <v>18</v>
      </c>
      <c r="N34" s="712">
        <f t="shared" si="1"/>
        <v>54</v>
      </c>
      <c r="O34" s="547"/>
      <c r="P34" s="382">
        <v>31</v>
      </c>
      <c r="Q34" s="715">
        <f t="shared" si="2"/>
        <v>46.5</v>
      </c>
      <c r="R34" s="718"/>
      <c r="S34" s="541">
        <f t="shared" si="3"/>
        <v>216.5</v>
      </c>
      <c r="T34" s="539">
        <f>RANK(S34,$S$9:$S$72)</f>
        <v>26</v>
      </c>
      <c r="U34" s="549">
        <v>26</v>
      </c>
      <c r="V34" s="174"/>
    </row>
    <row r="35" spans="1:22" ht="15.75" thickBot="1">
      <c r="A35" s="825" t="s">
        <v>95</v>
      </c>
      <c r="B35" s="951" t="s">
        <v>96</v>
      </c>
      <c r="C35" s="456">
        <v>2009</v>
      </c>
      <c r="D35" s="479" t="s">
        <v>85</v>
      </c>
      <c r="E35" s="245">
        <v>26</v>
      </c>
      <c r="F35" s="710">
        <f t="shared" si="0"/>
        <v>39</v>
      </c>
      <c r="G35" s="864"/>
      <c r="H35" s="255"/>
      <c r="I35" s="352">
        <v>904</v>
      </c>
      <c r="J35" s="430">
        <v>897</v>
      </c>
      <c r="K35" s="396">
        <v>65</v>
      </c>
      <c r="L35" s="542"/>
      <c r="M35" s="245">
        <v>23</v>
      </c>
      <c r="N35" s="712">
        <f t="shared" si="1"/>
        <v>69</v>
      </c>
      <c r="O35" s="540"/>
      <c r="P35" s="372">
        <v>29</v>
      </c>
      <c r="Q35" s="715">
        <f t="shared" si="2"/>
        <v>43.5</v>
      </c>
      <c r="R35" s="720"/>
      <c r="S35" s="541">
        <f t="shared" si="3"/>
        <v>216.5</v>
      </c>
      <c r="T35" s="539">
        <v>27</v>
      </c>
      <c r="U35" s="549">
        <v>27</v>
      </c>
      <c r="V35" s="174"/>
    </row>
    <row r="36" spans="1:22" ht="15.75" thickBot="1">
      <c r="A36" s="454" t="s">
        <v>45</v>
      </c>
      <c r="B36" s="455" t="s">
        <v>46</v>
      </c>
      <c r="C36" s="444">
        <v>2009</v>
      </c>
      <c r="D36" s="479" t="s">
        <v>17</v>
      </c>
      <c r="E36" s="245">
        <v>37</v>
      </c>
      <c r="F36" s="710">
        <f t="shared" si="0"/>
        <v>55.5</v>
      </c>
      <c r="G36" s="540"/>
      <c r="H36" s="255">
        <v>720</v>
      </c>
      <c r="I36" s="352">
        <v>760</v>
      </c>
      <c r="J36" s="427">
        <v>802</v>
      </c>
      <c r="K36" s="392">
        <v>45</v>
      </c>
      <c r="L36" s="542"/>
      <c r="M36" s="245">
        <v>22</v>
      </c>
      <c r="N36" s="710">
        <f t="shared" si="1"/>
        <v>66</v>
      </c>
      <c r="O36" s="540"/>
      <c r="P36" s="382">
        <v>33</v>
      </c>
      <c r="Q36" s="715">
        <f t="shared" si="2"/>
        <v>49.5</v>
      </c>
      <c r="R36" s="718"/>
      <c r="S36" s="541">
        <f t="shared" si="3"/>
        <v>216</v>
      </c>
      <c r="T36" s="539">
        <f t="shared" ref="T36:T47" si="5">RANK(S36,$S$9:$S$72)</f>
        <v>28</v>
      </c>
      <c r="U36" s="549">
        <v>28</v>
      </c>
      <c r="V36" s="174"/>
    </row>
    <row r="37" spans="1:22" ht="15.75" thickBot="1">
      <c r="A37" s="825" t="s">
        <v>66</v>
      </c>
      <c r="B37" s="968" t="s">
        <v>67</v>
      </c>
      <c r="C37" s="461">
        <v>2007</v>
      </c>
      <c r="D37" s="494" t="s">
        <v>58</v>
      </c>
      <c r="E37" s="370">
        <v>32</v>
      </c>
      <c r="F37" s="711">
        <f t="shared" si="0"/>
        <v>48</v>
      </c>
      <c r="G37" s="544"/>
      <c r="H37" s="358">
        <v>772</v>
      </c>
      <c r="I37" s="212">
        <v>788</v>
      </c>
      <c r="J37" s="1104">
        <v>794</v>
      </c>
      <c r="K37" s="396">
        <v>43</v>
      </c>
      <c r="L37" s="544"/>
      <c r="M37" s="370">
        <v>24</v>
      </c>
      <c r="N37" s="713">
        <f t="shared" si="1"/>
        <v>72</v>
      </c>
      <c r="O37" s="1138"/>
      <c r="P37" s="386">
        <v>33</v>
      </c>
      <c r="Q37" s="715">
        <f t="shared" si="2"/>
        <v>49.5</v>
      </c>
      <c r="R37" s="718"/>
      <c r="S37" s="541">
        <f t="shared" si="3"/>
        <v>212.5</v>
      </c>
      <c r="T37" s="539">
        <f t="shared" si="5"/>
        <v>29</v>
      </c>
      <c r="U37" s="549">
        <v>29</v>
      </c>
      <c r="V37" s="174"/>
    </row>
    <row r="38" spans="1:22" ht="15.75" thickBot="1">
      <c r="A38" s="499" t="s">
        <v>60</v>
      </c>
      <c r="B38" s="1128" t="s">
        <v>61</v>
      </c>
      <c r="C38" s="1129">
        <v>2009</v>
      </c>
      <c r="D38" s="457" t="s">
        <v>56</v>
      </c>
      <c r="E38" s="363">
        <v>34</v>
      </c>
      <c r="F38" s="710">
        <f t="shared" si="0"/>
        <v>51</v>
      </c>
      <c r="G38" s="540"/>
      <c r="H38" s="255">
        <v>844</v>
      </c>
      <c r="I38" s="352">
        <v>836</v>
      </c>
      <c r="J38" s="430">
        <v>849</v>
      </c>
      <c r="K38" s="399">
        <v>53</v>
      </c>
      <c r="L38" s="542"/>
      <c r="M38" s="245">
        <v>21</v>
      </c>
      <c r="N38" s="712">
        <f t="shared" si="1"/>
        <v>63</v>
      </c>
      <c r="O38" s="540"/>
      <c r="P38" s="377">
        <v>30</v>
      </c>
      <c r="Q38" s="715">
        <f t="shared" si="2"/>
        <v>45</v>
      </c>
      <c r="R38" s="718"/>
      <c r="S38" s="541">
        <f t="shared" si="3"/>
        <v>212</v>
      </c>
      <c r="T38" s="539">
        <f t="shared" si="5"/>
        <v>30</v>
      </c>
      <c r="U38" s="549">
        <v>30</v>
      </c>
      <c r="V38" s="174"/>
    </row>
    <row r="39" spans="1:22" ht="15.75" thickBot="1">
      <c r="A39" s="454" t="s">
        <v>107</v>
      </c>
      <c r="B39" s="847" t="s">
        <v>16</v>
      </c>
      <c r="C39" s="848">
        <v>2009</v>
      </c>
      <c r="D39" s="457" t="s">
        <v>56</v>
      </c>
      <c r="E39" s="363">
        <v>23</v>
      </c>
      <c r="F39" s="710">
        <f t="shared" si="0"/>
        <v>34.5</v>
      </c>
      <c r="G39" s="540"/>
      <c r="H39" s="255">
        <v>904</v>
      </c>
      <c r="I39" s="352">
        <v>930</v>
      </c>
      <c r="J39" s="430"/>
      <c r="K39" s="399">
        <v>71</v>
      </c>
      <c r="L39" s="540"/>
      <c r="M39" s="245">
        <v>20</v>
      </c>
      <c r="N39" s="712">
        <f t="shared" si="1"/>
        <v>60</v>
      </c>
      <c r="O39" s="540"/>
      <c r="P39" s="372">
        <v>30</v>
      </c>
      <c r="Q39" s="715">
        <f t="shared" si="2"/>
        <v>45</v>
      </c>
      <c r="R39" s="718"/>
      <c r="S39" s="541">
        <f t="shared" si="3"/>
        <v>210.5</v>
      </c>
      <c r="T39" s="539">
        <f t="shared" si="5"/>
        <v>31</v>
      </c>
      <c r="U39" s="549">
        <v>31</v>
      </c>
      <c r="V39" s="174"/>
    </row>
    <row r="40" spans="1:22" ht="15.75" thickBot="1">
      <c r="A40" s="454" t="s">
        <v>86</v>
      </c>
      <c r="B40" s="962" t="s">
        <v>87</v>
      </c>
      <c r="C40" s="444">
        <v>2009</v>
      </c>
      <c r="D40" s="479" t="s">
        <v>58</v>
      </c>
      <c r="E40" s="245">
        <v>27</v>
      </c>
      <c r="F40" s="710">
        <f t="shared" si="0"/>
        <v>40.5</v>
      </c>
      <c r="G40" s="540"/>
      <c r="H40" s="255">
        <v>793</v>
      </c>
      <c r="I40" s="352">
        <v>808</v>
      </c>
      <c r="J40" s="427"/>
      <c r="K40" s="392">
        <v>45</v>
      </c>
      <c r="L40" s="540"/>
      <c r="M40" s="245">
        <v>23</v>
      </c>
      <c r="N40" s="712">
        <f t="shared" si="1"/>
        <v>69</v>
      </c>
      <c r="O40" s="540"/>
      <c r="P40" s="382">
        <v>35</v>
      </c>
      <c r="Q40" s="715">
        <f t="shared" si="2"/>
        <v>52.5</v>
      </c>
      <c r="R40" s="718"/>
      <c r="S40" s="541">
        <f t="shared" si="3"/>
        <v>207</v>
      </c>
      <c r="T40" s="539">
        <f t="shared" si="5"/>
        <v>32</v>
      </c>
      <c r="U40" s="549">
        <v>32</v>
      </c>
      <c r="V40" s="174"/>
    </row>
    <row r="41" spans="1:22" ht="15.75" thickBot="1">
      <c r="A41" s="825" t="s">
        <v>59</v>
      </c>
      <c r="B41" s="951" t="s">
        <v>46</v>
      </c>
      <c r="C41" s="456">
        <v>2007</v>
      </c>
      <c r="D41" s="494" t="s">
        <v>14</v>
      </c>
      <c r="E41" s="841">
        <v>34</v>
      </c>
      <c r="F41" s="711">
        <f t="shared" ref="F41:F72" si="6">E41*1.5</f>
        <v>51</v>
      </c>
      <c r="G41" s="544"/>
      <c r="H41" s="358">
        <v>833</v>
      </c>
      <c r="I41" s="212">
        <v>830</v>
      </c>
      <c r="J41" s="438">
        <v>850</v>
      </c>
      <c r="K41" s="394">
        <v>55</v>
      </c>
      <c r="L41" s="851"/>
      <c r="M41" s="370">
        <v>19</v>
      </c>
      <c r="N41" s="713">
        <f t="shared" ref="N41:N72" si="7">M41*3</f>
        <v>57</v>
      </c>
      <c r="O41" s="544"/>
      <c r="P41" s="379">
        <v>29</v>
      </c>
      <c r="Q41" s="715">
        <f t="shared" ref="Q41:Q72" si="8">P41*1.5</f>
        <v>43.5</v>
      </c>
      <c r="R41" s="718"/>
      <c r="S41" s="546">
        <f t="shared" ref="S41:S72" si="9">(F41+K41+N41+Q41)</f>
        <v>206.5</v>
      </c>
      <c r="T41" s="539">
        <f t="shared" si="5"/>
        <v>33</v>
      </c>
      <c r="U41" s="549">
        <v>33</v>
      </c>
      <c r="V41" s="174"/>
    </row>
    <row r="42" spans="1:22" ht="15.75" thickBot="1">
      <c r="A42" s="454" t="s">
        <v>89</v>
      </c>
      <c r="B42" s="455" t="s">
        <v>21</v>
      </c>
      <c r="C42" s="444">
        <v>2007</v>
      </c>
      <c r="D42" s="479" t="s">
        <v>58</v>
      </c>
      <c r="E42" s="254">
        <v>27</v>
      </c>
      <c r="F42" s="710">
        <f t="shared" si="6"/>
        <v>40.5</v>
      </c>
      <c r="G42" s="540"/>
      <c r="H42" s="358"/>
      <c r="I42" s="212">
        <v>842</v>
      </c>
      <c r="J42" s="438">
        <v>838</v>
      </c>
      <c r="K42" s="394">
        <v>53</v>
      </c>
      <c r="L42" s="540"/>
      <c r="M42" s="245">
        <v>24</v>
      </c>
      <c r="N42" s="712">
        <f t="shared" si="7"/>
        <v>72</v>
      </c>
      <c r="O42" s="547"/>
      <c r="P42" s="386">
        <v>27</v>
      </c>
      <c r="Q42" s="715">
        <f t="shared" si="8"/>
        <v>40.5</v>
      </c>
      <c r="R42" s="718"/>
      <c r="S42" s="541">
        <f t="shared" si="9"/>
        <v>206</v>
      </c>
      <c r="T42" s="539">
        <f t="shared" si="5"/>
        <v>34</v>
      </c>
      <c r="U42" s="549">
        <v>34</v>
      </c>
      <c r="V42" s="174"/>
    </row>
    <row r="43" spans="1:22" ht="15.75" thickBot="1">
      <c r="A43" s="831" t="s">
        <v>118</v>
      </c>
      <c r="B43" s="965" t="s">
        <v>119</v>
      </c>
      <c r="C43" s="548">
        <v>2008</v>
      </c>
      <c r="D43" s="154" t="s">
        <v>27</v>
      </c>
      <c r="E43" s="245">
        <v>15</v>
      </c>
      <c r="F43" s="710">
        <f t="shared" si="6"/>
        <v>22.5</v>
      </c>
      <c r="G43" s="540"/>
      <c r="H43" s="255">
        <v>928</v>
      </c>
      <c r="I43" s="352">
        <v>927</v>
      </c>
      <c r="J43" s="427">
        <v>940</v>
      </c>
      <c r="K43" s="396">
        <v>73</v>
      </c>
      <c r="L43" s="542"/>
      <c r="M43" s="245">
        <v>22</v>
      </c>
      <c r="N43" s="710">
        <f t="shared" si="7"/>
        <v>66</v>
      </c>
      <c r="O43" s="540"/>
      <c r="P43" s="377">
        <v>29</v>
      </c>
      <c r="Q43" s="715">
        <f t="shared" si="8"/>
        <v>43.5</v>
      </c>
      <c r="R43" s="718"/>
      <c r="S43" s="541">
        <f t="shared" si="9"/>
        <v>205</v>
      </c>
      <c r="T43" s="539">
        <f t="shared" si="5"/>
        <v>35</v>
      </c>
      <c r="U43" s="549">
        <v>35</v>
      </c>
      <c r="V43" s="174"/>
    </row>
    <row r="44" spans="1:22" ht="15.75" thickBot="1">
      <c r="A44" s="454" t="s">
        <v>97</v>
      </c>
      <c r="B44" s="455" t="s">
        <v>46</v>
      </c>
      <c r="C44" s="482">
        <v>2008</v>
      </c>
      <c r="D44" s="479" t="s">
        <v>48</v>
      </c>
      <c r="E44" s="245">
        <v>26</v>
      </c>
      <c r="F44" s="710">
        <f t="shared" si="6"/>
        <v>39</v>
      </c>
      <c r="G44" s="540"/>
      <c r="H44" s="255">
        <v>845</v>
      </c>
      <c r="I44" s="352">
        <v>871</v>
      </c>
      <c r="J44" s="427">
        <v>822</v>
      </c>
      <c r="K44" s="392">
        <v>59</v>
      </c>
      <c r="L44" s="540"/>
      <c r="M44" s="245">
        <v>22</v>
      </c>
      <c r="N44" s="712">
        <f t="shared" si="7"/>
        <v>66</v>
      </c>
      <c r="O44" s="547"/>
      <c r="P44" s="382">
        <v>26</v>
      </c>
      <c r="Q44" s="715">
        <f t="shared" si="8"/>
        <v>39</v>
      </c>
      <c r="R44" s="718"/>
      <c r="S44" s="541">
        <f t="shared" si="9"/>
        <v>203</v>
      </c>
      <c r="T44" s="539">
        <f t="shared" si="5"/>
        <v>36</v>
      </c>
      <c r="U44" s="549">
        <v>36</v>
      </c>
      <c r="V44" s="174"/>
    </row>
    <row r="45" spans="1:22" ht="15.75" thickBot="1">
      <c r="A45" s="825" t="s">
        <v>78</v>
      </c>
      <c r="B45" s="951" t="s">
        <v>79</v>
      </c>
      <c r="C45" s="456">
        <v>2009</v>
      </c>
      <c r="D45" s="494" t="s">
        <v>80</v>
      </c>
      <c r="E45" s="370">
        <v>28</v>
      </c>
      <c r="F45" s="711">
        <f t="shared" si="6"/>
        <v>42</v>
      </c>
      <c r="G45" s="544"/>
      <c r="H45" s="358"/>
      <c r="I45" s="212">
        <v>810</v>
      </c>
      <c r="J45" s="438">
        <v>840</v>
      </c>
      <c r="K45" s="394">
        <v>53</v>
      </c>
      <c r="L45" s="544"/>
      <c r="M45" s="370">
        <v>17</v>
      </c>
      <c r="N45" s="713">
        <f t="shared" si="7"/>
        <v>51</v>
      </c>
      <c r="O45" s="544"/>
      <c r="P45" s="370">
        <v>32</v>
      </c>
      <c r="Q45" s="715">
        <f t="shared" si="8"/>
        <v>48</v>
      </c>
      <c r="R45" s="718"/>
      <c r="S45" s="541">
        <f t="shared" si="9"/>
        <v>194</v>
      </c>
      <c r="T45" s="539">
        <f t="shared" si="5"/>
        <v>37</v>
      </c>
      <c r="U45" s="549">
        <v>37</v>
      </c>
      <c r="V45" s="174"/>
    </row>
    <row r="46" spans="1:22" ht="15.75" thickBot="1">
      <c r="A46" s="454" t="s">
        <v>41</v>
      </c>
      <c r="B46" s="951" t="s">
        <v>42</v>
      </c>
      <c r="C46" s="464">
        <v>2006</v>
      </c>
      <c r="D46" s="494" t="s">
        <v>29</v>
      </c>
      <c r="E46" s="245">
        <v>38</v>
      </c>
      <c r="F46" s="710">
        <f t="shared" si="6"/>
        <v>57</v>
      </c>
      <c r="G46" s="540"/>
      <c r="H46" s="255">
        <v>868</v>
      </c>
      <c r="I46" s="352">
        <v>867</v>
      </c>
      <c r="J46" s="427"/>
      <c r="K46" s="396">
        <v>57</v>
      </c>
      <c r="L46" s="863"/>
      <c r="M46" s="245">
        <v>19</v>
      </c>
      <c r="N46" s="710">
        <f t="shared" si="7"/>
        <v>57</v>
      </c>
      <c r="O46" s="540"/>
      <c r="P46" s="377">
        <v>14</v>
      </c>
      <c r="Q46" s="715">
        <f t="shared" si="8"/>
        <v>21</v>
      </c>
      <c r="R46" s="718"/>
      <c r="S46" s="541">
        <f t="shared" si="9"/>
        <v>192</v>
      </c>
      <c r="T46" s="539">
        <f t="shared" si="5"/>
        <v>38</v>
      </c>
      <c r="U46" s="549">
        <v>38</v>
      </c>
      <c r="V46" s="174"/>
    </row>
    <row r="47" spans="1:22" ht="15.75" thickBot="1">
      <c r="A47" s="454" t="s">
        <v>51</v>
      </c>
      <c r="B47" s="951" t="s">
        <v>52</v>
      </c>
      <c r="C47" s="464">
        <v>2008</v>
      </c>
      <c r="D47" s="494" t="s">
        <v>24</v>
      </c>
      <c r="E47" s="245">
        <v>35</v>
      </c>
      <c r="F47" s="710">
        <f t="shared" si="6"/>
        <v>52.5</v>
      </c>
      <c r="G47" s="540"/>
      <c r="H47" s="255">
        <v>754</v>
      </c>
      <c r="I47" s="352">
        <v>805</v>
      </c>
      <c r="J47" s="427">
        <v>777</v>
      </c>
      <c r="K47" s="399">
        <v>45</v>
      </c>
      <c r="L47" s="547"/>
      <c r="M47" s="245">
        <v>18</v>
      </c>
      <c r="N47" s="710">
        <f t="shared" si="7"/>
        <v>54</v>
      </c>
      <c r="O47" s="540"/>
      <c r="P47" s="382">
        <v>26</v>
      </c>
      <c r="Q47" s="715">
        <f t="shared" si="8"/>
        <v>39</v>
      </c>
      <c r="R47" s="718"/>
      <c r="S47" s="541">
        <f t="shared" si="9"/>
        <v>190.5</v>
      </c>
      <c r="T47" s="539">
        <f t="shared" si="5"/>
        <v>39</v>
      </c>
      <c r="U47" s="549">
        <v>39</v>
      </c>
      <c r="V47" s="174"/>
    </row>
    <row r="48" spans="1:22" ht="15.75" thickBot="1">
      <c r="A48" s="454" t="s">
        <v>110</v>
      </c>
      <c r="B48" s="455" t="s">
        <v>111</v>
      </c>
      <c r="C48" s="444">
        <v>2008</v>
      </c>
      <c r="D48" s="559" t="s">
        <v>32</v>
      </c>
      <c r="E48" s="245">
        <v>23</v>
      </c>
      <c r="F48" s="710">
        <f t="shared" si="6"/>
        <v>34.5</v>
      </c>
      <c r="G48" s="540"/>
      <c r="H48" s="255">
        <v>940</v>
      </c>
      <c r="I48" s="352">
        <v>956</v>
      </c>
      <c r="J48" s="427">
        <v>935</v>
      </c>
      <c r="K48" s="392">
        <v>75</v>
      </c>
      <c r="L48" s="540"/>
      <c r="M48" s="245">
        <v>16</v>
      </c>
      <c r="N48" s="710">
        <f t="shared" si="7"/>
        <v>48</v>
      </c>
      <c r="O48" s="540"/>
      <c r="P48" s="382">
        <v>22</v>
      </c>
      <c r="Q48" s="715">
        <f t="shared" si="8"/>
        <v>33</v>
      </c>
      <c r="R48" s="718"/>
      <c r="S48" s="541">
        <f t="shared" si="9"/>
        <v>190.5</v>
      </c>
      <c r="T48" s="539">
        <v>40</v>
      </c>
      <c r="U48" s="549">
        <v>40</v>
      </c>
      <c r="V48" s="174"/>
    </row>
    <row r="49" spans="1:22" ht="15.75" thickBot="1">
      <c r="A49" s="825" t="s">
        <v>92</v>
      </c>
      <c r="B49" s="961" t="s">
        <v>46</v>
      </c>
      <c r="C49" s="456">
        <v>2007</v>
      </c>
      <c r="D49" s="494" t="s">
        <v>80</v>
      </c>
      <c r="E49" s="370">
        <v>26</v>
      </c>
      <c r="F49" s="711">
        <f t="shared" si="6"/>
        <v>39</v>
      </c>
      <c r="G49" s="544"/>
      <c r="H49" s="358">
        <v>814</v>
      </c>
      <c r="I49" s="212">
        <v>856</v>
      </c>
      <c r="J49" s="594">
        <v>884</v>
      </c>
      <c r="K49" s="396">
        <v>61</v>
      </c>
      <c r="L49" s="851"/>
      <c r="M49" s="370">
        <v>16</v>
      </c>
      <c r="N49" s="711">
        <f t="shared" si="7"/>
        <v>48</v>
      </c>
      <c r="O49" s="544"/>
      <c r="P49" s="379">
        <v>28</v>
      </c>
      <c r="Q49" s="715">
        <f t="shared" si="8"/>
        <v>42</v>
      </c>
      <c r="R49" s="718"/>
      <c r="S49" s="541">
        <f t="shared" si="9"/>
        <v>190</v>
      </c>
      <c r="T49" s="539">
        <f>RANK(S49,$S$9:$S$72)</f>
        <v>41</v>
      </c>
      <c r="U49" s="549">
        <v>41</v>
      </c>
      <c r="V49" s="174"/>
    </row>
    <row r="50" spans="1:22" ht="15.75" thickBot="1">
      <c r="A50" s="825" t="s">
        <v>98</v>
      </c>
      <c r="B50" s="455" t="s">
        <v>99</v>
      </c>
      <c r="C50" s="464">
        <v>2009</v>
      </c>
      <c r="D50" s="494" t="s">
        <v>76</v>
      </c>
      <c r="E50" s="245">
        <v>25</v>
      </c>
      <c r="F50" s="710">
        <f t="shared" si="6"/>
        <v>37.5</v>
      </c>
      <c r="G50" s="540"/>
      <c r="H50" s="255">
        <v>777</v>
      </c>
      <c r="I50" s="352">
        <v>801</v>
      </c>
      <c r="J50" s="427"/>
      <c r="K50" s="392">
        <v>45</v>
      </c>
      <c r="L50" s="542"/>
      <c r="M50" s="245">
        <v>20</v>
      </c>
      <c r="N50" s="710">
        <f t="shared" si="7"/>
        <v>60</v>
      </c>
      <c r="O50" s="540"/>
      <c r="P50" s="245">
        <v>30</v>
      </c>
      <c r="Q50" s="715">
        <f t="shared" si="8"/>
        <v>45</v>
      </c>
      <c r="R50" s="718"/>
      <c r="S50" s="541">
        <f t="shared" si="9"/>
        <v>187.5</v>
      </c>
      <c r="T50" s="539">
        <f>RANK(S50,$S$9:$S$72)</f>
        <v>42</v>
      </c>
      <c r="U50" s="549">
        <v>42</v>
      </c>
      <c r="V50" s="174"/>
    </row>
    <row r="51" spans="1:22" ht="15.75" thickBot="1">
      <c r="A51" s="454" t="s">
        <v>64</v>
      </c>
      <c r="B51" s="844" t="s">
        <v>65</v>
      </c>
      <c r="C51" s="470">
        <v>2006</v>
      </c>
      <c r="D51" s="560" t="s">
        <v>32</v>
      </c>
      <c r="E51" s="245">
        <v>32</v>
      </c>
      <c r="F51" s="710">
        <f t="shared" si="6"/>
        <v>48</v>
      </c>
      <c r="G51" s="540"/>
      <c r="H51" s="255">
        <v>828</v>
      </c>
      <c r="I51" s="352">
        <v>783</v>
      </c>
      <c r="J51" s="427">
        <v>779</v>
      </c>
      <c r="K51" s="396">
        <v>49</v>
      </c>
      <c r="L51" s="542"/>
      <c r="M51" s="245">
        <v>17</v>
      </c>
      <c r="N51" s="710">
        <f t="shared" si="7"/>
        <v>51</v>
      </c>
      <c r="O51" s="540"/>
      <c r="P51" s="382">
        <v>26</v>
      </c>
      <c r="Q51" s="715">
        <f t="shared" si="8"/>
        <v>39</v>
      </c>
      <c r="R51" s="718"/>
      <c r="S51" s="541">
        <f t="shared" si="9"/>
        <v>187</v>
      </c>
      <c r="T51" s="539">
        <f>RANK(S51,$S$9:$S$72)</f>
        <v>43</v>
      </c>
      <c r="U51" s="549">
        <v>43</v>
      </c>
      <c r="V51" s="174"/>
    </row>
    <row r="52" spans="1:22" ht="15.75" thickBot="1">
      <c r="A52" s="454" t="s">
        <v>81</v>
      </c>
      <c r="B52" s="455" t="s">
        <v>19</v>
      </c>
      <c r="C52" s="482">
        <v>2008</v>
      </c>
      <c r="D52" s="479" t="s">
        <v>14</v>
      </c>
      <c r="E52" s="363">
        <v>28</v>
      </c>
      <c r="F52" s="710">
        <f t="shared" si="6"/>
        <v>42</v>
      </c>
      <c r="G52" s="540"/>
      <c r="H52" s="255">
        <v>902</v>
      </c>
      <c r="I52" s="1106">
        <v>932</v>
      </c>
      <c r="J52" s="427">
        <v>951</v>
      </c>
      <c r="K52" s="392">
        <v>75</v>
      </c>
      <c r="L52" s="547"/>
      <c r="M52" s="245">
        <v>11</v>
      </c>
      <c r="N52" s="710">
        <f t="shared" si="7"/>
        <v>33</v>
      </c>
      <c r="O52" s="540"/>
      <c r="P52" s="377">
        <v>24</v>
      </c>
      <c r="Q52" s="715">
        <f t="shared" si="8"/>
        <v>36</v>
      </c>
      <c r="R52" s="718"/>
      <c r="S52" s="541">
        <f t="shared" si="9"/>
        <v>186</v>
      </c>
      <c r="T52" s="539">
        <f>RANK(S52,$S$9:$S$72)</f>
        <v>44</v>
      </c>
      <c r="U52" s="549">
        <v>44</v>
      </c>
      <c r="V52" s="174"/>
    </row>
    <row r="53" spans="1:22" ht="15.75" thickBot="1">
      <c r="A53" s="825" t="s">
        <v>82</v>
      </c>
      <c r="B53" s="951" t="s">
        <v>83</v>
      </c>
      <c r="C53" s="464">
        <v>2008</v>
      </c>
      <c r="D53" s="481" t="s">
        <v>76</v>
      </c>
      <c r="E53" s="370">
        <v>28</v>
      </c>
      <c r="F53" s="711">
        <f t="shared" si="6"/>
        <v>42</v>
      </c>
      <c r="G53" s="544"/>
      <c r="H53" s="358">
        <v>791</v>
      </c>
      <c r="I53" s="212">
        <v>801</v>
      </c>
      <c r="J53" s="438">
        <v>790</v>
      </c>
      <c r="K53" s="396">
        <v>45</v>
      </c>
      <c r="L53" s="851"/>
      <c r="M53" s="370">
        <v>19</v>
      </c>
      <c r="N53" s="713">
        <f t="shared" si="7"/>
        <v>57</v>
      </c>
      <c r="O53" s="544"/>
      <c r="P53" s="370">
        <v>28</v>
      </c>
      <c r="Q53" s="715">
        <f t="shared" si="8"/>
        <v>42</v>
      </c>
      <c r="R53" s="718"/>
      <c r="S53" s="546">
        <f t="shared" si="9"/>
        <v>186</v>
      </c>
      <c r="T53" s="539">
        <v>45</v>
      </c>
      <c r="U53" s="549">
        <v>45</v>
      </c>
      <c r="V53" s="174"/>
    </row>
    <row r="54" spans="1:22" ht="15.75" thickBot="1">
      <c r="A54" s="1054" t="s">
        <v>84</v>
      </c>
      <c r="B54" s="982" t="s">
        <v>65</v>
      </c>
      <c r="C54" s="984">
        <v>2008</v>
      </c>
      <c r="D54" s="1116" t="s">
        <v>85</v>
      </c>
      <c r="E54" s="245">
        <v>27</v>
      </c>
      <c r="F54" s="710">
        <f t="shared" si="6"/>
        <v>40.5</v>
      </c>
      <c r="G54" s="863"/>
      <c r="H54" s="255">
        <v>730</v>
      </c>
      <c r="I54" s="352">
        <v>725</v>
      </c>
      <c r="J54" s="427">
        <v>752</v>
      </c>
      <c r="K54" s="392">
        <v>35</v>
      </c>
      <c r="L54" s="864"/>
      <c r="M54" s="245">
        <v>19</v>
      </c>
      <c r="N54" s="712">
        <f t="shared" si="7"/>
        <v>57</v>
      </c>
      <c r="O54" s="540"/>
      <c r="P54" s="372">
        <v>35</v>
      </c>
      <c r="Q54" s="715">
        <f t="shared" si="8"/>
        <v>52.5</v>
      </c>
      <c r="R54" s="865"/>
      <c r="S54" s="546">
        <f t="shared" si="9"/>
        <v>185</v>
      </c>
      <c r="T54" s="539">
        <f>RANK(S54,$S$9:$S$72)</f>
        <v>46</v>
      </c>
      <c r="U54" s="549">
        <v>46</v>
      </c>
      <c r="V54" s="174"/>
    </row>
    <row r="55" spans="1:22" ht="15.75" thickBot="1">
      <c r="A55" s="454" t="s">
        <v>72</v>
      </c>
      <c r="B55" s="455" t="s">
        <v>73</v>
      </c>
      <c r="C55" s="444">
        <v>2009</v>
      </c>
      <c r="D55" s="479" t="s">
        <v>74</v>
      </c>
      <c r="E55" s="245">
        <v>31</v>
      </c>
      <c r="F55" s="710">
        <f t="shared" si="6"/>
        <v>46.5</v>
      </c>
      <c r="G55" s="540"/>
      <c r="H55" s="255">
        <v>857</v>
      </c>
      <c r="I55" s="352">
        <v>924</v>
      </c>
      <c r="J55" s="427">
        <v>929</v>
      </c>
      <c r="K55" s="392">
        <v>69</v>
      </c>
      <c r="L55" s="542"/>
      <c r="M55" s="245">
        <v>15</v>
      </c>
      <c r="N55" s="712">
        <f t="shared" si="7"/>
        <v>45</v>
      </c>
      <c r="O55" s="540"/>
      <c r="P55" s="245">
        <v>16</v>
      </c>
      <c r="Q55" s="715">
        <f t="shared" si="8"/>
        <v>24</v>
      </c>
      <c r="R55" s="720"/>
      <c r="S55" s="541">
        <f t="shared" si="9"/>
        <v>184.5</v>
      </c>
      <c r="T55" s="539">
        <f>RANK(S55,$S$9:$S$72)</f>
        <v>47</v>
      </c>
      <c r="U55" s="549">
        <v>47</v>
      </c>
      <c r="V55" s="174"/>
    </row>
    <row r="56" spans="1:22" ht="15.75" thickBot="1">
      <c r="A56" s="454" t="s">
        <v>100</v>
      </c>
      <c r="B56" s="455" t="s">
        <v>67</v>
      </c>
      <c r="C56" s="482">
        <v>2007</v>
      </c>
      <c r="D56" s="450" t="s">
        <v>56</v>
      </c>
      <c r="E56" s="363">
        <v>25</v>
      </c>
      <c r="F56" s="710">
        <f t="shared" si="6"/>
        <v>37.5</v>
      </c>
      <c r="G56" s="540"/>
      <c r="H56" s="255">
        <v>777</v>
      </c>
      <c r="I56" s="1106">
        <v>799</v>
      </c>
      <c r="J56" s="427">
        <v>890</v>
      </c>
      <c r="K56" s="392">
        <v>63</v>
      </c>
      <c r="L56" s="542"/>
      <c r="M56" s="245">
        <v>17</v>
      </c>
      <c r="N56" s="712">
        <f t="shared" si="7"/>
        <v>51</v>
      </c>
      <c r="O56" s="540"/>
      <c r="P56" s="372">
        <v>22</v>
      </c>
      <c r="Q56" s="715">
        <f t="shared" si="8"/>
        <v>33</v>
      </c>
      <c r="R56" s="718"/>
      <c r="S56" s="541">
        <f t="shared" si="9"/>
        <v>184.5</v>
      </c>
      <c r="T56" s="539">
        <v>48</v>
      </c>
      <c r="U56" s="549">
        <v>48</v>
      </c>
      <c r="V56" s="174"/>
    </row>
    <row r="57" spans="1:22" ht="15.75" thickBot="1">
      <c r="A57" s="825" t="s">
        <v>112</v>
      </c>
      <c r="B57" s="951" t="s">
        <v>79</v>
      </c>
      <c r="C57" s="456">
        <v>2007</v>
      </c>
      <c r="D57" s="494" t="s">
        <v>14</v>
      </c>
      <c r="E57" s="841">
        <v>21</v>
      </c>
      <c r="F57" s="711">
        <f t="shared" si="6"/>
        <v>31.5</v>
      </c>
      <c r="G57" s="544"/>
      <c r="H57" s="358">
        <v>854</v>
      </c>
      <c r="I57" s="212">
        <v>852</v>
      </c>
      <c r="J57" s="438">
        <v>872</v>
      </c>
      <c r="K57" s="394">
        <v>59</v>
      </c>
      <c r="L57" s="851"/>
      <c r="M57" s="370">
        <v>20</v>
      </c>
      <c r="N57" s="711">
        <f t="shared" si="7"/>
        <v>60</v>
      </c>
      <c r="O57" s="544"/>
      <c r="P57" s="379">
        <v>22</v>
      </c>
      <c r="Q57" s="715">
        <f t="shared" si="8"/>
        <v>33</v>
      </c>
      <c r="R57" s="718"/>
      <c r="S57" s="541">
        <f t="shared" si="9"/>
        <v>183.5</v>
      </c>
      <c r="T57" s="539">
        <f t="shared" ref="T57:T62" si="10">RANK(S57,$S$9:$S$72)</f>
        <v>49</v>
      </c>
      <c r="U57" s="549">
        <v>49</v>
      </c>
      <c r="V57" s="174"/>
    </row>
    <row r="58" spans="1:22" ht="15.75" thickBot="1">
      <c r="A58" s="454" t="s">
        <v>93</v>
      </c>
      <c r="B58" s="455" t="s">
        <v>94</v>
      </c>
      <c r="C58" s="482">
        <v>2009</v>
      </c>
      <c r="D58" s="479" t="s">
        <v>48</v>
      </c>
      <c r="E58" s="245">
        <v>26</v>
      </c>
      <c r="F58" s="710">
        <f t="shared" si="6"/>
        <v>39</v>
      </c>
      <c r="G58" s="540"/>
      <c r="H58" s="255">
        <v>747</v>
      </c>
      <c r="I58" s="352"/>
      <c r="J58" s="427">
        <v>750</v>
      </c>
      <c r="K58" s="396">
        <v>35</v>
      </c>
      <c r="L58" s="540"/>
      <c r="M58" s="245">
        <v>20</v>
      </c>
      <c r="N58" s="712">
        <f t="shared" si="7"/>
        <v>60</v>
      </c>
      <c r="O58" s="547"/>
      <c r="P58" s="382">
        <v>32</v>
      </c>
      <c r="Q58" s="715">
        <f t="shared" si="8"/>
        <v>48</v>
      </c>
      <c r="R58" s="718"/>
      <c r="S58" s="541">
        <f t="shared" si="9"/>
        <v>182</v>
      </c>
      <c r="T58" s="539">
        <f t="shared" si="10"/>
        <v>50</v>
      </c>
      <c r="U58" s="549">
        <v>50</v>
      </c>
      <c r="V58" s="174"/>
    </row>
    <row r="59" spans="1:22" ht="15.75" thickBot="1">
      <c r="A59" s="838" t="s">
        <v>120</v>
      </c>
      <c r="B59" s="844" t="s">
        <v>121</v>
      </c>
      <c r="C59" s="470">
        <v>2009</v>
      </c>
      <c r="D59" s="494" t="s">
        <v>74</v>
      </c>
      <c r="E59" s="245">
        <v>12</v>
      </c>
      <c r="F59" s="710">
        <f t="shared" si="6"/>
        <v>18</v>
      </c>
      <c r="G59" s="540"/>
      <c r="H59" s="255">
        <v>876</v>
      </c>
      <c r="I59" s="352">
        <v>922</v>
      </c>
      <c r="J59" s="427">
        <v>960</v>
      </c>
      <c r="K59" s="392">
        <v>77</v>
      </c>
      <c r="L59" s="540">
        <v>3</v>
      </c>
      <c r="M59" s="245">
        <v>18</v>
      </c>
      <c r="N59" s="710">
        <f t="shared" si="7"/>
        <v>54</v>
      </c>
      <c r="O59" s="540"/>
      <c r="P59" s="372">
        <v>20</v>
      </c>
      <c r="Q59" s="715">
        <f t="shared" si="8"/>
        <v>30</v>
      </c>
      <c r="R59" s="718"/>
      <c r="S59" s="541">
        <f t="shared" si="9"/>
        <v>179</v>
      </c>
      <c r="T59" s="539">
        <f t="shared" si="10"/>
        <v>51</v>
      </c>
      <c r="U59" s="549">
        <v>51</v>
      </c>
      <c r="V59" s="174"/>
    </row>
    <row r="60" spans="1:22" ht="15.75" thickBot="1">
      <c r="A60" s="454" t="s">
        <v>90</v>
      </c>
      <c r="B60" s="455" t="s">
        <v>79</v>
      </c>
      <c r="C60" s="444">
        <v>2006</v>
      </c>
      <c r="D60" s="479" t="s">
        <v>39</v>
      </c>
      <c r="E60" s="245">
        <v>27</v>
      </c>
      <c r="F60" s="710">
        <f t="shared" si="6"/>
        <v>40.5</v>
      </c>
      <c r="G60" s="415"/>
      <c r="H60" s="255">
        <v>818</v>
      </c>
      <c r="I60" s="1106"/>
      <c r="J60" s="427">
        <v>795</v>
      </c>
      <c r="K60" s="392">
        <v>47</v>
      </c>
      <c r="L60" s="417"/>
      <c r="M60" s="245">
        <v>22</v>
      </c>
      <c r="N60" s="710">
        <f t="shared" si="7"/>
        <v>66</v>
      </c>
      <c r="O60" s="415"/>
      <c r="P60" s="382">
        <v>14</v>
      </c>
      <c r="Q60" s="715">
        <f t="shared" si="8"/>
        <v>21</v>
      </c>
      <c r="R60" s="790"/>
      <c r="S60" s="541">
        <f t="shared" si="9"/>
        <v>174.5</v>
      </c>
      <c r="T60" s="539">
        <f t="shared" si="10"/>
        <v>52</v>
      </c>
      <c r="U60" s="549">
        <v>52</v>
      </c>
      <c r="V60" s="174"/>
    </row>
    <row r="61" spans="1:22" ht="15.75" thickBot="1">
      <c r="A61" s="825" t="s">
        <v>91</v>
      </c>
      <c r="B61" s="961" t="s">
        <v>26</v>
      </c>
      <c r="C61" s="467">
        <v>2007</v>
      </c>
      <c r="D61" s="494" t="s">
        <v>29</v>
      </c>
      <c r="E61" s="250">
        <v>27</v>
      </c>
      <c r="F61" s="711">
        <f t="shared" si="6"/>
        <v>40.5</v>
      </c>
      <c r="G61" s="414"/>
      <c r="H61" s="358">
        <v>743</v>
      </c>
      <c r="I61" s="212">
        <v>877</v>
      </c>
      <c r="J61" s="594">
        <v>890</v>
      </c>
      <c r="K61" s="394">
        <v>63</v>
      </c>
      <c r="L61" s="850"/>
      <c r="M61" s="593">
        <v>12</v>
      </c>
      <c r="N61" s="713">
        <f t="shared" si="7"/>
        <v>36</v>
      </c>
      <c r="O61" s="414"/>
      <c r="P61" s="379">
        <v>16</v>
      </c>
      <c r="Q61" s="715">
        <f t="shared" si="8"/>
        <v>24</v>
      </c>
      <c r="R61" s="790"/>
      <c r="S61" s="546">
        <f t="shared" si="9"/>
        <v>163.5</v>
      </c>
      <c r="T61" s="539">
        <f t="shared" si="10"/>
        <v>53</v>
      </c>
      <c r="U61" s="549">
        <v>53</v>
      </c>
      <c r="V61" s="174"/>
    </row>
    <row r="62" spans="1:22" ht="15.75" thickBot="1">
      <c r="A62" s="454" t="s">
        <v>49</v>
      </c>
      <c r="B62" s="844" t="s">
        <v>50</v>
      </c>
      <c r="C62" s="470">
        <v>2008</v>
      </c>
      <c r="D62" s="479" t="s">
        <v>29</v>
      </c>
      <c r="E62" s="248">
        <v>35</v>
      </c>
      <c r="F62" s="710">
        <f t="shared" si="6"/>
        <v>52.5</v>
      </c>
      <c r="G62" s="540"/>
      <c r="H62" s="358">
        <v>698</v>
      </c>
      <c r="I62" s="212">
        <v>802</v>
      </c>
      <c r="J62" s="594">
        <v>791</v>
      </c>
      <c r="K62" s="394">
        <v>45</v>
      </c>
      <c r="L62" s="542"/>
      <c r="M62" s="593">
        <v>17</v>
      </c>
      <c r="N62" s="710">
        <f t="shared" si="7"/>
        <v>51</v>
      </c>
      <c r="O62" s="540"/>
      <c r="P62" s="379">
        <v>9</v>
      </c>
      <c r="Q62" s="715">
        <f t="shared" si="8"/>
        <v>13.5</v>
      </c>
      <c r="R62" s="718"/>
      <c r="S62" s="541">
        <f t="shared" si="9"/>
        <v>162</v>
      </c>
      <c r="T62" s="539">
        <f t="shared" si="10"/>
        <v>54</v>
      </c>
      <c r="U62" s="549">
        <v>54</v>
      </c>
      <c r="V62" s="174"/>
    </row>
    <row r="63" spans="1:22" ht="15.75" thickBot="1">
      <c r="A63" s="772" t="s">
        <v>106</v>
      </c>
      <c r="B63" s="844" t="s">
        <v>19</v>
      </c>
      <c r="C63" s="470">
        <v>2008</v>
      </c>
      <c r="D63" s="481" t="s">
        <v>39</v>
      </c>
      <c r="E63" s="245">
        <v>24</v>
      </c>
      <c r="F63" s="710">
        <f t="shared" si="6"/>
        <v>36</v>
      </c>
      <c r="G63" s="540"/>
      <c r="H63" s="358"/>
      <c r="I63" s="212">
        <v>824</v>
      </c>
      <c r="J63" s="438">
        <v>861</v>
      </c>
      <c r="K63" s="394">
        <v>57</v>
      </c>
      <c r="L63" s="542"/>
      <c r="M63" s="370">
        <v>16</v>
      </c>
      <c r="N63" s="710">
        <f t="shared" si="7"/>
        <v>48</v>
      </c>
      <c r="O63" s="540"/>
      <c r="P63" s="386">
        <v>14</v>
      </c>
      <c r="Q63" s="715">
        <f t="shared" si="8"/>
        <v>21</v>
      </c>
      <c r="R63" s="718"/>
      <c r="S63" s="541">
        <f t="shared" si="9"/>
        <v>162</v>
      </c>
      <c r="T63" s="539">
        <v>55</v>
      </c>
      <c r="U63" s="549">
        <v>55</v>
      </c>
      <c r="V63" s="174"/>
    </row>
    <row r="64" spans="1:22" ht="15.75" thickBot="1">
      <c r="A64" s="454" t="s">
        <v>108</v>
      </c>
      <c r="B64" s="455" t="s">
        <v>109</v>
      </c>
      <c r="C64" s="482">
        <v>2008</v>
      </c>
      <c r="D64" s="479" t="s">
        <v>80</v>
      </c>
      <c r="E64" s="245">
        <v>23</v>
      </c>
      <c r="F64" s="710">
        <f t="shared" si="6"/>
        <v>34.5</v>
      </c>
      <c r="G64" s="913"/>
      <c r="H64" s="255">
        <v>790</v>
      </c>
      <c r="I64" s="352"/>
      <c r="J64" s="427">
        <v>825</v>
      </c>
      <c r="K64" s="392">
        <v>49</v>
      </c>
      <c r="L64" s="540"/>
      <c r="M64" s="245">
        <v>17</v>
      </c>
      <c r="N64" s="712">
        <f t="shared" si="7"/>
        <v>51</v>
      </c>
      <c r="O64" s="540"/>
      <c r="P64" s="372">
        <v>15</v>
      </c>
      <c r="Q64" s="715">
        <f t="shared" si="8"/>
        <v>22.5</v>
      </c>
      <c r="R64" s="718"/>
      <c r="S64" s="541">
        <f t="shared" si="9"/>
        <v>157</v>
      </c>
      <c r="T64" s="539">
        <f t="shared" ref="T64:T72" si="11">RANK(S64,$S$9:$S$72)</f>
        <v>56</v>
      </c>
      <c r="U64" s="549">
        <v>56</v>
      </c>
      <c r="V64" s="174"/>
    </row>
    <row r="65" spans="1:22" ht="15.75" thickBot="1">
      <c r="A65" s="1054" t="s">
        <v>115</v>
      </c>
      <c r="B65" s="982" t="s">
        <v>79</v>
      </c>
      <c r="C65" s="464">
        <v>2008</v>
      </c>
      <c r="D65" s="905" t="s">
        <v>74</v>
      </c>
      <c r="E65" s="370">
        <v>20</v>
      </c>
      <c r="F65" s="711">
        <f t="shared" si="6"/>
        <v>30</v>
      </c>
      <c r="G65" s="1139"/>
      <c r="H65" s="358"/>
      <c r="I65" s="212">
        <v>817</v>
      </c>
      <c r="J65" s="438">
        <v>840</v>
      </c>
      <c r="K65" s="394">
        <v>53</v>
      </c>
      <c r="L65" s="544"/>
      <c r="M65" s="370">
        <v>16</v>
      </c>
      <c r="N65" s="713">
        <f t="shared" si="7"/>
        <v>48</v>
      </c>
      <c r="O65" s="1140"/>
      <c r="P65" s="370">
        <v>16</v>
      </c>
      <c r="Q65" s="715">
        <f t="shared" si="8"/>
        <v>24</v>
      </c>
      <c r="R65" s="718"/>
      <c r="S65" s="546">
        <f t="shared" si="9"/>
        <v>155</v>
      </c>
      <c r="T65" s="539">
        <f t="shared" si="11"/>
        <v>57</v>
      </c>
      <c r="U65" s="549">
        <v>57</v>
      </c>
      <c r="V65" s="174"/>
    </row>
    <row r="66" spans="1:22" ht="15.75" thickBot="1">
      <c r="A66" s="825" t="s">
        <v>104</v>
      </c>
      <c r="B66" s="951" t="s">
        <v>105</v>
      </c>
      <c r="C66" s="456">
        <v>2008</v>
      </c>
      <c r="D66" s="559" t="s">
        <v>85</v>
      </c>
      <c r="E66" s="245">
        <v>24</v>
      </c>
      <c r="F66" s="710">
        <f t="shared" si="6"/>
        <v>36</v>
      </c>
      <c r="G66" s="1131"/>
      <c r="H66" s="255">
        <v>728</v>
      </c>
      <c r="I66" s="352">
        <v>766</v>
      </c>
      <c r="J66" s="427">
        <v>777</v>
      </c>
      <c r="K66" s="392">
        <v>39</v>
      </c>
      <c r="L66" s="417"/>
      <c r="M66" s="245">
        <v>16</v>
      </c>
      <c r="N66" s="710">
        <f t="shared" si="7"/>
        <v>48</v>
      </c>
      <c r="O66" s="415"/>
      <c r="P66" s="372">
        <v>21</v>
      </c>
      <c r="Q66" s="715">
        <f t="shared" si="8"/>
        <v>31.5</v>
      </c>
      <c r="R66" s="790"/>
      <c r="S66" s="541">
        <f t="shared" si="9"/>
        <v>154.5</v>
      </c>
      <c r="T66" s="539">
        <f t="shared" si="11"/>
        <v>58</v>
      </c>
      <c r="U66" s="549">
        <v>58</v>
      </c>
      <c r="V66" s="174"/>
    </row>
    <row r="67" spans="1:22" ht="15.75" thickBot="1">
      <c r="A67" s="454" t="s">
        <v>101</v>
      </c>
      <c r="B67" s="455" t="s">
        <v>31</v>
      </c>
      <c r="C67" s="444">
        <v>2007</v>
      </c>
      <c r="D67" s="479" t="s">
        <v>76</v>
      </c>
      <c r="E67" s="245">
        <v>25</v>
      </c>
      <c r="F67" s="710">
        <f t="shared" si="6"/>
        <v>37.5</v>
      </c>
      <c r="G67" s="1132"/>
      <c r="H67" s="255">
        <v>830</v>
      </c>
      <c r="I67" s="352">
        <v>811</v>
      </c>
      <c r="J67" s="427">
        <v>829</v>
      </c>
      <c r="K67" s="392">
        <v>51</v>
      </c>
      <c r="L67" s="540"/>
      <c r="M67" s="245">
        <v>12</v>
      </c>
      <c r="N67" s="710">
        <f t="shared" si="7"/>
        <v>36</v>
      </c>
      <c r="O67" s="540"/>
      <c r="P67" s="372">
        <v>18</v>
      </c>
      <c r="Q67" s="715">
        <f t="shared" si="8"/>
        <v>27</v>
      </c>
      <c r="R67" s="718"/>
      <c r="S67" s="541">
        <f t="shared" si="9"/>
        <v>151.5</v>
      </c>
      <c r="T67" s="539">
        <f t="shared" si="11"/>
        <v>59</v>
      </c>
      <c r="U67" s="549">
        <v>59</v>
      </c>
      <c r="V67" s="174"/>
    </row>
    <row r="68" spans="1:22" ht="15.75" thickBot="1">
      <c r="A68" s="454" t="s">
        <v>116</v>
      </c>
      <c r="B68" s="455" t="s">
        <v>52</v>
      </c>
      <c r="C68" s="444">
        <v>2009</v>
      </c>
      <c r="D68" s="479" t="s">
        <v>74</v>
      </c>
      <c r="E68" s="245">
        <v>20</v>
      </c>
      <c r="F68" s="710">
        <f t="shared" si="6"/>
        <v>30</v>
      </c>
      <c r="G68" s="788"/>
      <c r="H68" s="255"/>
      <c r="I68" s="352">
        <v>777</v>
      </c>
      <c r="J68" s="427">
        <v>776</v>
      </c>
      <c r="K68" s="392">
        <v>39</v>
      </c>
      <c r="L68" s="542"/>
      <c r="M68" s="245">
        <v>15</v>
      </c>
      <c r="N68" s="712">
        <f t="shared" si="7"/>
        <v>45</v>
      </c>
      <c r="O68" s="540"/>
      <c r="P68" s="372">
        <v>16</v>
      </c>
      <c r="Q68" s="715">
        <f t="shared" si="8"/>
        <v>24</v>
      </c>
      <c r="R68" s="859"/>
      <c r="S68" s="860">
        <f t="shared" si="9"/>
        <v>138</v>
      </c>
      <c r="T68" s="539">
        <f t="shared" si="11"/>
        <v>60</v>
      </c>
      <c r="U68" s="549">
        <v>60</v>
      </c>
      <c r="V68" s="174"/>
    </row>
    <row r="69" spans="1:22" ht="15.75" thickBot="1">
      <c r="A69" s="825" t="s">
        <v>117</v>
      </c>
      <c r="B69" s="951" t="s">
        <v>83</v>
      </c>
      <c r="C69" s="456">
        <v>2010</v>
      </c>
      <c r="D69" s="494" t="s">
        <v>80</v>
      </c>
      <c r="E69" s="370">
        <v>17</v>
      </c>
      <c r="F69" s="711">
        <f t="shared" si="6"/>
        <v>25.5</v>
      </c>
      <c r="G69" s="849"/>
      <c r="H69" s="358">
        <v>694</v>
      </c>
      <c r="I69" s="212">
        <v>673</v>
      </c>
      <c r="J69" s="438">
        <v>726</v>
      </c>
      <c r="K69" s="394">
        <v>32</v>
      </c>
      <c r="L69" s="544"/>
      <c r="M69" s="370">
        <v>14</v>
      </c>
      <c r="N69" s="713">
        <f t="shared" si="7"/>
        <v>42</v>
      </c>
      <c r="O69" s="544"/>
      <c r="P69" s="638">
        <v>11</v>
      </c>
      <c r="Q69" s="715">
        <f t="shared" si="8"/>
        <v>16.5</v>
      </c>
      <c r="R69" s="865"/>
      <c r="S69" s="546">
        <f t="shared" si="9"/>
        <v>116</v>
      </c>
      <c r="T69" s="539">
        <f t="shared" si="11"/>
        <v>61</v>
      </c>
      <c r="U69" s="549">
        <v>61</v>
      </c>
      <c r="V69" s="174"/>
    </row>
    <row r="70" spans="1:22" ht="15.75" thickBot="1">
      <c r="A70" s="825"/>
      <c r="B70" s="951"/>
      <c r="C70" s="464"/>
      <c r="D70" s="560"/>
      <c r="E70" s="245"/>
      <c r="F70" s="710">
        <f t="shared" si="6"/>
        <v>0</v>
      </c>
      <c r="G70" s="787"/>
      <c r="H70" s="255"/>
      <c r="I70" s="352"/>
      <c r="J70" s="427"/>
      <c r="K70" s="392"/>
      <c r="L70" s="542"/>
      <c r="M70" s="245"/>
      <c r="N70" s="710">
        <f t="shared" si="7"/>
        <v>0</v>
      </c>
      <c r="O70" s="540"/>
      <c r="P70" s="372"/>
      <c r="Q70" s="715">
        <f t="shared" si="8"/>
        <v>0</v>
      </c>
      <c r="R70" s="718"/>
      <c r="S70" s="541">
        <f t="shared" si="9"/>
        <v>0</v>
      </c>
      <c r="T70" s="539">
        <f t="shared" si="11"/>
        <v>62</v>
      </c>
      <c r="U70" s="549">
        <v>62</v>
      </c>
      <c r="V70" s="792"/>
    </row>
    <row r="71" spans="1:22" ht="15.75" thickBot="1">
      <c r="A71" s="454"/>
      <c r="B71" s="455"/>
      <c r="C71" s="444"/>
      <c r="D71" s="494"/>
      <c r="E71" s="248"/>
      <c r="F71" s="710">
        <f t="shared" si="6"/>
        <v>0</v>
      </c>
      <c r="G71" s="787"/>
      <c r="H71" s="255"/>
      <c r="I71" s="352"/>
      <c r="J71" s="432"/>
      <c r="K71" s="392"/>
      <c r="L71" s="540"/>
      <c r="M71" s="248"/>
      <c r="N71" s="710">
        <f t="shared" si="7"/>
        <v>0</v>
      </c>
      <c r="O71" s="540"/>
      <c r="P71" s="377"/>
      <c r="Q71" s="715">
        <f t="shared" si="8"/>
        <v>0</v>
      </c>
      <c r="R71" s="718"/>
      <c r="S71" s="541">
        <f t="shared" si="9"/>
        <v>0</v>
      </c>
      <c r="T71" s="539">
        <f t="shared" si="11"/>
        <v>62</v>
      </c>
      <c r="U71" s="549">
        <v>63</v>
      </c>
      <c r="V71" s="174"/>
    </row>
    <row r="72" spans="1:22" ht="15.75" thickBot="1">
      <c r="A72" s="952"/>
      <c r="B72" s="953"/>
      <c r="C72" s="496"/>
      <c r="D72" s="569"/>
      <c r="E72" s="252"/>
      <c r="F72" s="710">
        <f t="shared" si="6"/>
        <v>0</v>
      </c>
      <c r="G72" s="855"/>
      <c r="H72" s="360"/>
      <c r="I72" s="215"/>
      <c r="J72" s="437"/>
      <c r="K72" s="900"/>
      <c r="L72" s="1133"/>
      <c r="M72" s="252"/>
      <c r="N72" s="1134">
        <f t="shared" si="7"/>
        <v>0</v>
      </c>
      <c r="O72" s="856"/>
      <c r="P72" s="384"/>
      <c r="Q72" s="791">
        <f t="shared" si="8"/>
        <v>0</v>
      </c>
      <c r="R72" s="718"/>
      <c r="S72" s="543">
        <f t="shared" si="9"/>
        <v>0</v>
      </c>
      <c r="T72" s="539">
        <f t="shared" si="11"/>
        <v>62</v>
      </c>
      <c r="U72" s="549">
        <v>64</v>
      </c>
      <c r="V72" s="174"/>
    </row>
    <row r="73" spans="1:22" ht="15.75" thickBot="1">
      <c r="A73" s="454"/>
      <c r="B73" s="443"/>
      <c r="C73" s="444"/>
      <c r="D73" s="479"/>
      <c r="E73" s="245"/>
      <c r="F73" s="710">
        <f t="shared" ref="F73:F75" si="12">E73*1.5</f>
        <v>0</v>
      </c>
      <c r="G73" s="856"/>
      <c r="H73" s="255"/>
      <c r="I73" s="223"/>
      <c r="J73" s="427"/>
      <c r="K73" s="862"/>
      <c r="L73" s="857"/>
      <c r="M73" s="245"/>
      <c r="N73" s="710">
        <f t="shared" ref="N73:N75" si="13">M73*3</f>
        <v>0</v>
      </c>
      <c r="O73" s="849"/>
      <c r="P73" s="382"/>
      <c r="Q73" s="791">
        <f t="shared" ref="Q73:Q75" si="14">P73*1.5</f>
        <v>0</v>
      </c>
      <c r="R73" s="719"/>
      <c r="S73" s="543">
        <f t="shared" ref="S73:S75" si="15">(F73+K73+N73+Q73)</f>
        <v>0</v>
      </c>
      <c r="T73" s="539">
        <f t="shared" ref="T73:T75" si="16">RANK(S73,$S$9:$S$75)</f>
        <v>62</v>
      </c>
      <c r="U73" s="549">
        <v>65</v>
      </c>
      <c r="V73" s="926"/>
    </row>
    <row r="74" spans="1:22" ht="15.75" thickBot="1">
      <c r="A74" s="454"/>
      <c r="B74" s="443"/>
      <c r="C74" s="444"/>
      <c r="D74" s="479"/>
      <c r="E74" s="245"/>
      <c r="F74" s="710">
        <f t="shared" si="12"/>
        <v>0</v>
      </c>
      <c r="G74" s="787"/>
      <c r="H74" s="255"/>
      <c r="I74" s="352"/>
      <c r="J74" s="427"/>
      <c r="K74" s="861"/>
      <c r="L74" s="542"/>
      <c r="M74" s="245"/>
      <c r="N74" s="710">
        <f t="shared" si="13"/>
        <v>0</v>
      </c>
      <c r="O74" s="540"/>
      <c r="P74" s="382"/>
      <c r="Q74" s="791">
        <f t="shared" si="14"/>
        <v>0</v>
      </c>
      <c r="R74" s="718"/>
      <c r="S74" s="543">
        <f t="shared" si="15"/>
        <v>0</v>
      </c>
      <c r="T74" s="539">
        <f t="shared" si="16"/>
        <v>62</v>
      </c>
      <c r="U74" s="549">
        <v>66</v>
      </c>
      <c r="V74" s="174"/>
    </row>
    <row r="75" spans="1:22">
      <c r="A75" s="454"/>
      <c r="B75" s="443"/>
      <c r="C75" s="444"/>
      <c r="D75" s="479"/>
      <c r="E75" s="245"/>
      <c r="F75" s="710">
        <f t="shared" si="12"/>
        <v>0</v>
      </c>
      <c r="G75" s="787"/>
      <c r="H75" s="255"/>
      <c r="I75" s="352"/>
      <c r="J75" s="427"/>
      <c r="K75" s="399"/>
      <c r="L75" s="540"/>
      <c r="M75" s="245"/>
      <c r="N75" s="858">
        <f t="shared" si="13"/>
        <v>0</v>
      </c>
      <c r="O75" s="540"/>
      <c r="P75" s="382"/>
      <c r="Q75" s="715">
        <f t="shared" si="14"/>
        <v>0</v>
      </c>
      <c r="R75" s="718"/>
      <c r="S75" s="854">
        <f t="shared" si="15"/>
        <v>0</v>
      </c>
      <c r="T75" s="539">
        <f t="shared" si="16"/>
        <v>62</v>
      </c>
      <c r="U75" s="549">
        <v>67</v>
      </c>
      <c r="V75" s="174"/>
    </row>
    <row r="76" spans="1:22" ht="15.75" thickBot="1">
      <c r="A76" s="79"/>
      <c r="B76" s="78"/>
      <c r="C76" s="77"/>
      <c r="D76" s="148"/>
      <c r="E76" s="412"/>
      <c r="F76" s="914"/>
      <c r="G76" s="916"/>
      <c r="H76" s="915"/>
      <c r="I76" s="573"/>
      <c r="J76" s="574"/>
      <c r="K76" s="917"/>
      <c r="L76" s="918"/>
      <c r="M76" s="919"/>
      <c r="N76" s="920"/>
      <c r="O76" s="921"/>
      <c r="P76" s="922"/>
      <c r="Q76" s="923"/>
      <c r="R76" s="924"/>
      <c r="S76" s="925"/>
      <c r="T76" s="416"/>
      <c r="U76" s="549">
        <v>68</v>
      </c>
      <c r="V76" s="174"/>
    </row>
    <row r="77" spans="1:22">
      <c r="E77" s="48"/>
      <c r="F77" s="48"/>
      <c r="G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</sheetData>
  <sortState xmlns:xlrd2="http://schemas.microsoft.com/office/spreadsheetml/2017/richdata2" ref="A52:T53">
    <sortCondition descending="1" ref="S52:S53"/>
    <sortCondition descending="1" ref="K52:K53"/>
  </sortState>
  <dataConsolidate link="1"/>
  <mergeCells count="8">
    <mergeCell ref="A1:T2"/>
    <mergeCell ref="A3:T3"/>
    <mergeCell ref="A4:T4"/>
    <mergeCell ref="A5:T5"/>
    <mergeCell ref="E7:G7"/>
    <mergeCell ref="J7:L7"/>
    <mergeCell ref="M7:O7"/>
    <mergeCell ref="P7:R7"/>
  </mergeCells>
  <pageMargins left="0.25" right="0.25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N75"/>
  <sheetViews>
    <sheetView zoomScale="130" zoomScaleNormal="130" workbookViewId="0">
      <selection activeCell="H6" sqref="H6:H8"/>
    </sheetView>
  </sheetViews>
  <sheetFormatPr defaultRowHeight="15"/>
  <cols>
    <col min="1" max="1" width="13" style="161" customWidth="1"/>
    <col min="2" max="2" width="11.5703125" customWidth="1"/>
    <col min="4" max="4" width="31.28515625" customWidth="1"/>
  </cols>
  <sheetData>
    <row r="1" spans="1:14" ht="23.25">
      <c r="A1" s="1221" t="s">
        <v>155</v>
      </c>
      <c r="B1" s="1221"/>
      <c r="C1" s="1221"/>
      <c r="D1" s="1221"/>
      <c r="E1" s="1221"/>
      <c r="F1" s="1221"/>
      <c r="G1" s="1221"/>
      <c r="H1" s="1221"/>
      <c r="I1" s="1221"/>
    </row>
    <row r="2" spans="1:14" ht="15.75">
      <c r="A2" s="193" t="s">
        <v>1</v>
      </c>
      <c r="F2" s="1229" t="s">
        <v>2</v>
      </c>
      <c r="G2" s="1230"/>
      <c r="H2" s="1230"/>
    </row>
    <row r="3" spans="1:14" ht="13.5" customHeight="1">
      <c r="A3" s="193"/>
      <c r="G3" s="46"/>
      <c r="H3" s="46"/>
    </row>
    <row r="4" spans="1:14" ht="15.75">
      <c r="A4" s="194" t="s">
        <v>156</v>
      </c>
      <c r="B4" s="38"/>
      <c r="C4" s="38"/>
      <c r="D4" s="38"/>
      <c r="E4" s="38"/>
      <c r="F4" s="38"/>
      <c r="G4" s="38"/>
      <c r="H4" s="38"/>
      <c r="L4" s="1"/>
      <c r="M4" s="613" t="s">
        <v>157</v>
      </c>
      <c r="N4" s="613"/>
    </row>
    <row r="5" spans="1:14" ht="23.25" thickBot="1">
      <c r="A5" s="582" t="s">
        <v>4</v>
      </c>
      <c r="B5" s="583" t="s">
        <v>5</v>
      </c>
      <c r="C5" s="585" t="s">
        <v>6</v>
      </c>
      <c r="D5" s="586" t="s">
        <v>7</v>
      </c>
      <c r="E5" s="587" t="s">
        <v>125</v>
      </c>
      <c r="F5" s="588" t="s">
        <v>126</v>
      </c>
      <c r="G5" s="589" t="s">
        <v>140</v>
      </c>
      <c r="H5" s="590" t="s">
        <v>10</v>
      </c>
      <c r="L5" s="135" t="s">
        <v>158</v>
      </c>
    </row>
    <row r="6" spans="1:14">
      <c r="A6" s="827" t="s">
        <v>159</v>
      </c>
      <c r="B6" s="942" t="s">
        <v>160</v>
      </c>
      <c r="C6" s="491">
        <v>2008</v>
      </c>
      <c r="D6" s="564" t="s">
        <v>85</v>
      </c>
      <c r="E6" s="315">
        <v>2.67</v>
      </c>
      <c r="F6" s="333">
        <v>2.71</v>
      </c>
      <c r="G6" s="163">
        <f t="shared" ref="G6:G37" si="0">IF(MIN(E6:F6)&gt;10,0,(10.1-CEILING(MIN(E6:F6),0.1))*10)</f>
        <v>74</v>
      </c>
      <c r="H6" s="631">
        <v>1</v>
      </c>
      <c r="I6" s="120"/>
      <c r="J6" s="130"/>
      <c r="L6" s="177">
        <f t="shared" ref="L6:L37" si="1">MIN(E6:F6)</f>
        <v>2.67</v>
      </c>
      <c r="M6" s="178">
        <f t="shared" ref="M6:M37" si="2">MAX(E6:F6)</f>
        <v>2.71</v>
      </c>
    </row>
    <row r="7" spans="1:14">
      <c r="A7" s="499" t="s">
        <v>161</v>
      </c>
      <c r="B7" s="553" t="s">
        <v>162</v>
      </c>
      <c r="C7" s="932">
        <v>2009</v>
      </c>
      <c r="D7" s="559" t="s">
        <v>163</v>
      </c>
      <c r="E7" s="322">
        <v>3.27</v>
      </c>
      <c r="F7" s="868">
        <v>2.8</v>
      </c>
      <c r="G7" s="163">
        <f t="shared" si="0"/>
        <v>72.999999999999986</v>
      </c>
      <c r="H7" s="133">
        <v>2</v>
      </c>
      <c r="I7" s="120"/>
      <c r="J7" s="130"/>
      <c r="L7" s="177">
        <f t="shared" si="1"/>
        <v>2.8</v>
      </c>
      <c r="M7" s="178">
        <f t="shared" si="2"/>
        <v>3.27</v>
      </c>
    </row>
    <row r="8" spans="1:14">
      <c r="A8" s="499" t="s">
        <v>164</v>
      </c>
      <c r="B8" s="553" t="s">
        <v>165</v>
      </c>
      <c r="C8" s="931">
        <v>2010</v>
      </c>
      <c r="D8" s="559" t="s">
        <v>163</v>
      </c>
      <c r="E8" s="580">
        <v>3.35</v>
      </c>
      <c r="F8" s="527">
        <v>3.07</v>
      </c>
      <c r="G8" s="163">
        <f t="shared" si="0"/>
        <v>70</v>
      </c>
      <c r="H8" s="188">
        <v>3</v>
      </c>
      <c r="I8" s="28"/>
      <c r="J8" s="27"/>
      <c r="L8" s="177">
        <f t="shared" si="1"/>
        <v>3.07</v>
      </c>
      <c r="M8" s="178">
        <f t="shared" si="2"/>
        <v>3.35</v>
      </c>
    </row>
    <row r="9" spans="1:14">
      <c r="A9" s="454" t="s">
        <v>166</v>
      </c>
      <c r="B9" s="455" t="s">
        <v>167</v>
      </c>
      <c r="C9" s="482">
        <v>2007</v>
      </c>
      <c r="D9" s="486" t="s">
        <v>29</v>
      </c>
      <c r="E9" s="326">
        <v>4.5</v>
      </c>
      <c r="F9" s="229">
        <v>3.08</v>
      </c>
      <c r="G9" s="163">
        <f t="shared" si="0"/>
        <v>70</v>
      </c>
      <c r="H9" s="133"/>
      <c r="I9" s="28"/>
      <c r="J9" s="27"/>
      <c r="L9" s="177">
        <f t="shared" si="1"/>
        <v>3.08</v>
      </c>
      <c r="M9" s="178">
        <f t="shared" si="2"/>
        <v>4.5</v>
      </c>
    </row>
    <row r="10" spans="1:14">
      <c r="A10" s="552" t="s">
        <v>168</v>
      </c>
      <c r="B10" s="944" t="s">
        <v>169</v>
      </c>
      <c r="C10" s="931">
        <v>2008</v>
      </c>
      <c r="D10" s="510" t="s">
        <v>170</v>
      </c>
      <c r="E10" s="329">
        <v>3.12</v>
      </c>
      <c r="F10" s="528">
        <v>3.8</v>
      </c>
      <c r="G10" s="163">
        <f t="shared" si="0"/>
        <v>69</v>
      </c>
      <c r="H10" s="188"/>
      <c r="I10" s="28"/>
      <c r="J10" s="27"/>
      <c r="L10" s="177">
        <f t="shared" si="1"/>
        <v>3.12</v>
      </c>
      <c r="M10" s="178">
        <f t="shared" si="2"/>
        <v>3.8</v>
      </c>
    </row>
    <row r="11" spans="1:14">
      <c r="A11" s="825" t="s">
        <v>171</v>
      </c>
      <c r="B11" s="455" t="s">
        <v>165</v>
      </c>
      <c r="C11" s="482">
        <v>2007</v>
      </c>
      <c r="D11" s="534" t="s">
        <v>85</v>
      </c>
      <c r="E11" s="317">
        <v>3.22</v>
      </c>
      <c r="F11" s="529">
        <v>3.14</v>
      </c>
      <c r="G11" s="163">
        <f t="shared" si="0"/>
        <v>69</v>
      </c>
      <c r="H11" s="188"/>
      <c r="I11" s="28"/>
      <c r="J11" s="27"/>
      <c r="L11" s="177">
        <f t="shared" si="1"/>
        <v>3.14</v>
      </c>
      <c r="M11" s="178">
        <f t="shared" si="2"/>
        <v>3.22</v>
      </c>
    </row>
    <row r="12" spans="1:14">
      <c r="A12" s="499" t="s">
        <v>172</v>
      </c>
      <c r="B12" s="944" t="s">
        <v>173</v>
      </c>
      <c r="C12" s="489">
        <v>2007</v>
      </c>
      <c r="D12" s="534" t="s">
        <v>17</v>
      </c>
      <c r="E12" s="329">
        <v>4.3499999999999996</v>
      </c>
      <c r="F12" s="229">
        <v>3.15</v>
      </c>
      <c r="G12" s="163">
        <f t="shared" si="0"/>
        <v>69</v>
      </c>
      <c r="H12" s="631"/>
      <c r="I12" s="120"/>
      <c r="J12" s="130"/>
      <c r="L12" s="177">
        <f t="shared" si="1"/>
        <v>3.15</v>
      </c>
      <c r="M12" s="178">
        <f t="shared" si="2"/>
        <v>4.3499999999999996</v>
      </c>
    </row>
    <row r="13" spans="1:14">
      <c r="A13" s="499" t="s">
        <v>174</v>
      </c>
      <c r="B13" s="553" t="s">
        <v>175</v>
      </c>
      <c r="C13" s="932">
        <v>2008</v>
      </c>
      <c r="D13" s="562" t="s">
        <v>35</v>
      </c>
      <c r="E13" s="322">
        <v>3.63</v>
      </c>
      <c r="F13" s="229">
        <v>3.2</v>
      </c>
      <c r="G13" s="163">
        <f t="shared" si="0"/>
        <v>69</v>
      </c>
      <c r="H13" s="133"/>
      <c r="I13" s="120"/>
      <c r="J13" s="130"/>
      <c r="L13" s="177">
        <f t="shared" si="1"/>
        <v>3.2</v>
      </c>
      <c r="M13" s="178">
        <f t="shared" si="2"/>
        <v>3.63</v>
      </c>
    </row>
    <row r="14" spans="1:14">
      <c r="A14" s="552" t="s">
        <v>176</v>
      </c>
      <c r="B14" s="944" t="s">
        <v>177</v>
      </c>
      <c r="C14" s="478">
        <v>2006</v>
      </c>
      <c r="D14" s="488" t="s">
        <v>178</v>
      </c>
      <c r="E14" s="320">
        <v>3.56</v>
      </c>
      <c r="F14" s="528">
        <v>3.45</v>
      </c>
      <c r="G14" s="163">
        <f t="shared" si="0"/>
        <v>66</v>
      </c>
      <c r="H14" s="188"/>
      <c r="I14" s="28"/>
      <c r="J14" s="27"/>
      <c r="L14" s="177">
        <f t="shared" si="1"/>
        <v>3.45</v>
      </c>
      <c r="M14" s="178">
        <f t="shared" si="2"/>
        <v>3.56</v>
      </c>
    </row>
    <row r="15" spans="1:14">
      <c r="A15" s="772" t="s">
        <v>179</v>
      </c>
      <c r="B15" s="844" t="s">
        <v>180</v>
      </c>
      <c r="C15" s="482">
        <v>2007</v>
      </c>
      <c r="D15" s="479" t="s">
        <v>85</v>
      </c>
      <c r="E15" s="316">
        <v>3.75</v>
      </c>
      <c r="F15" s="229">
        <v>3.45</v>
      </c>
      <c r="G15" s="163">
        <f t="shared" si="0"/>
        <v>66</v>
      </c>
      <c r="H15" s="188"/>
      <c r="I15" s="120"/>
      <c r="J15" s="130"/>
      <c r="L15" s="177">
        <f t="shared" si="1"/>
        <v>3.45</v>
      </c>
      <c r="M15" s="178">
        <f t="shared" si="2"/>
        <v>3.75</v>
      </c>
    </row>
    <row r="16" spans="1:14">
      <c r="A16" s="499" t="s">
        <v>181</v>
      </c>
      <c r="B16" s="553" t="s">
        <v>182</v>
      </c>
      <c r="C16" s="477">
        <v>2009</v>
      </c>
      <c r="D16" s="486" t="s">
        <v>178</v>
      </c>
      <c r="E16" s="581">
        <v>3.54</v>
      </c>
      <c r="F16" s="229">
        <v>3.57</v>
      </c>
      <c r="G16" s="163">
        <f t="shared" si="0"/>
        <v>65</v>
      </c>
      <c r="H16" s="133"/>
      <c r="I16" s="120"/>
      <c r="J16" s="130"/>
      <c r="L16" s="177">
        <f t="shared" si="1"/>
        <v>3.54</v>
      </c>
      <c r="M16" s="178">
        <f t="shared" si="2"/>
        <v>3.57</v>
      </c>
    </row>
    <row r="17" spans="1:13">
      <c r="A17" s="824" t="s">
        <v>183</v>
      </c>
      <c r="B17" s="947" t="s">
        <v>184</v>
      </c>
      <c r="C17" s="932">
        <v>2006</v>
      </c>
      <c r="D17" s="627" t="s">
        <v>185</v>
      </c>
      <c r="E17" s="326">
        <v>3.67</v>
      </c>
      <c r="F17" s="229">
        <v>3.97</v>
      </c>
      <c r="G17" s="163">
        <f t="shared" si="0"/>
        <v>63.999999999999993</v>
      </c>
      <c r="H17" s="188"/>
      <c r="I17" s="28"/>
      <c r="J17" s="27"/>
      <c r="L17" s="177">
        <f t="shared" si="1"/>
        <v>3.67</v>
      </c>
      <c r="M17" s="178">
        <f t="shared" si="2"/>
        <v>3.97</v>
      </c>
    </row>
    <row r="18" spans="1:13">
      <c r="A18" s="552" t="s">
        <v>186</v>
      </c>
      <c r="B18" s="584" t="s">
        <v>187</v>
      </c>
      <c r="C18" s="477">
        <v>2006</v>
      </c>
      <c r="D18" s="497" t="s">
        <v>178</v>
      </c>
      <c r="E18" s="320">
        <v>3.7</v>
      </c>
      <c r="F18" s="529">
        <v>3.77</v>
      </c>
      <c r="G18" s="163">
        <f t="shared" si="0"/>
        <v>63.999999999999993</v>
      </c>
      <c r="H18" s="188"/>
      <c r="I18" s="120"/>
      <c r="J18" s="130"/>
      <c r="L18" s="177">
        <f t="shared" si="1"/>
        <v>3.7</v>
      </c>
      <c r="M18" s="178">
        <f t="shared" si="2"/>
        <v>3.77</v>
      </c>
    </row>
    <row r="19" spans="1:13">
      <c r="A19" s="824" t="s">
        <v>188</v>
      </c>
      <c r="B19" s="947" t="s">
        <v>189</v>
      </c>
      <c r="C19" s="935">
        <v>2007</v>
      </c>
      <c r="D19" s="627" t="s">
        <v>80</v>
      </c>
      <c r="E19" s="316">
        <v>3.71</v>
      </c>
      <c r="F19" s="527">
        <v>4.5</v>
      </c>
      <c r="G19" s="163">
        <f t="shared" si="0"/>
        <v>62.999999999999986</v>
      </c>
      <c r="H19" s="133"/>
      <c r="I19" s="28"/>
      <c r="J19" s="27"/>
      <c r="L19" s="177">
        <f t="shared" si="1"/>
        <v>3.71</v>
      </c>
      <c r="M19" s="178">
        <f t="shared" si="2"/>
        <v>4.5</v>
      </c>
    </row>
    <row r="20" spans="1:13">
      <c r="A20" s="772" t="s">
        <v>190</v>
      </c>
      <c r="B20" s="455" t="s">
        <v>191</v>
      </c>
      <c r="C20" s="509">
        <v>2007</v>
      </c>
      <c r="D20" s="479" t="s">
        <v>58</v>
      </c>
      <c r="E20" s="322">
        <v>3.96</v>
      </c>
      <c r="F20" s="533">
        <v>3.73</v>
      </c>
      <c r="G20" s="163">
        <f t="shared" si="0"/>
        <v>62.999999999999986</v>
      </c>
      <c r="H20" s="188"/>
      <c r="I20" s="120"/>
      <c r="J20" s="130"/>
      <c r="L20" s="177">
        <f t="shared" si="1"/>
        <v>3.73</v>
      </c>
      <c r="M20" s="178">
        <f t="shared" si="2"/>
        <v>3.96</v>
      </c>
    </row>
    <row r="21" spans="1:13">
      <c r="A21" s="454" t="s">
        <v>192</v>
      </c>
      <c r="B21" s="455" t="s">
        <v>182</v>
      </c>
      <c r="C21" s="482">
        <v>2007</v>
      </c>
      <c r="D21" s="479" t="s">
        <v>85</v>
      </c>
      <c r="E21" s="316">
        <v>3.79</v>
      </c>
      <c r="F21" s="229">
        <v>4.18</v>
      </c>
      <c r="G21" s="163">
        <f t="shared" si="0"/>
        <v>62.999999999999986</v>
      </c>
      <c r="H21" s="188"/>
      <c r="I21" s="28"/>
      <c r="J21" s="27"/>
      <c r="L21" s="177">
        <f t="shared" si="1"/>
        <v>3.79</v>
      </c>
      <c r="M21" s="178">
        <f t="shared" si="2"/>
        <v>4.18</v>
      </c>
    </row>
    <row r="22" spans="1:13">
      <c r="A22" s="552" t="s">
        <v>193</v>
      </c>
      <c r="B22" s="584" t="s">
        <v>194</v>
      </c>
      <c r="C22" s="478">
        <v>2008</v>
      </c>
      <c r="D22" s="560" t="s">
        <v>195</v>
      </c>
      <c r="E22" s="580">
        <v>4.04</v>
      </c>
      <c r="F22" s="529">
        <v>3.91</v>
      </c>
      <c r="G22" s="163">
        <f t="shared" si="0"/>
        <v>61</v>
      </c>
      <c r="H22" s="132"/>
      <c r="I22" s="28"/>
      <c r="J22" s="27"/>
      <c r="L22" s="177">
        <f t="shared" si="1"/>
        <v>3.91</v>
      </c>
      <c r="M22" s="178">
        <f t="shared" si="2"/>
        <v>4.04</v>
      </c>
    </row>
    <row r="23" spans="1:13">
      <c r="A23" s="499" t="s">
        <v>196</v>
      </c>
      <c r="B23" s="553" t="s">
        <v>197</v>
      </c>
      <c r="C23" s="932">
        <v>2009</v>
      </c>
      <c r="D23" s="568" t="s">
        <v>163</v>
      </c>
      <c r="E23" s="322">
        <v>4.03</v>
      </c>
      <c r="F23" s="533">
        <v>3.95</v>
      </c>
      <c r="G23" s="163">
        <f t="shared" si="0"/>
        <v>61</v>
      </c>
      <c r="H23" s="133"/>
      <c r="I23" s="28"/>
      <c r="J23" s="27"/>
      <c r="L23" s="177">
        <f t="shared" si="1"/>
        <v>3.95</v>
      </c>
      <c r="M23" s="178">
        <f t="shared" si="2"/>
        <v>4.03</v>
      </c>
    </row>
    <row r="24" spans="1:13">
      <c r="A24" s="499" t="s">
        <v>198</v>
      </c>
      <c r="B24" s="999" t="s">
        <v>199</v>
      </c>
      <c r="C24" s="447">
        <v>2007</v>
      </c>
      <c r="D24" s="486" t="s">
        <v>29</v>
      </c>
      <c r="E24" s="326">
        <v>4.0599999999999996</v>
      </c>
      <c r="F24" s="529">
        <v>3.98</v>
      </c>
      <c r="G24" s="163">
        <f t="shared" si="0"/>
        <v>61</v>
      </c>
      <c r="H24" s="188"/>
      <c r="I24" s="28"/>
      <c r="J24" s="27"/>
      <c r="L24" s="177">
        <f t="shared" si="1"/>
        <v>3.98</v>
      </c>
      <c r="M24" s="178">
        <f t="shared" si="2"/>
        <v>4.0599999999999996</v>
      </c>
    </row>
    <row r="25" spans="1:13">
      <c r="A25" s="824" t="s">
        <v>200</v>
      </c>
      <c r="B25" s="947" t="s">
        <v>201</v>
      </c>
      <c r="C25" s="935">
        <v>2007</v>
      </c>
      <c r="D25" s="559" t="s">
        <v>202</v>
      </c>
      <c r="E25" s="322">
        <v>4.0599999999999996</v>
      </c>
      <c r="F25" s="229">
        <v>3.99</v>
      </c>
      <c r="G25" s="163">
        <f t="shared" si="0"/>
        <v>61</v>
      </c>
      <c r="H25" s="133"/>
      <c r="I25" s="120"/>
      <c r="J25" s="130"/>
      <c r="L25" s="177">
        <f t="shared" si="1"/>
        <v>3.99</v>
      </c>
      <c r="M25" s="178">
        <f t="shared" si="2"/>
        <v>4.0599999999999996</v>
      </c>
    </row>
    <row r="26" spans="1:13">
      <c r="A26" s="823" t="s">
        <v>203</v>
      </c>
      <c r="B26" s="946" t="s">
        <v>204</v>
      </c>
      <c r="C26" s="1143">
        <v>2007</v>
      </c>
      <c r="D26" s="560" t="s">
        <v>202</v>
      </c>
      <c r="E26" s="580">
        <v>4.3</v>
      </c>
      <c r="F26" s="528">
        <v>3.99</v>
      </c>
      <c r="G26" s="163">
        <f t="shared" si="0"/>
        <v>61</v>
      </c>
      <c r="H26" s="188"/>
      <c r="I26" s="28"/>
      <c r="J26" s="27"/>
      <c r="L26" s="177">
        <f t="shared" si="1"/>
        <v>3.99</v>
      </c>
      <c r="M26" s="178">
        <f t="shared" si="2"/>
        <v>4.3</v>
      </c>
    </row>
    <row r="27" spans="1:13">
      <c r="A27" s="824" t="s">
        <v>205</v>
      </c>
      <c r="B27" s="947" t="s">
        <v>206</v>
      </c>
      <c r="C27" s="936">
        <v>2008</v>
      </c>
      <c r="D27" s="627" t="s">
        <v>80</v>
      </c>
      <c r="E27" s="316">
        <v>11</v>
      </c>
      <c r="F27" s="529">
        <v>4.05</v>
      </c>
      <c r="G27" s="163">
        <f t="shared" si="0"/>
        <v>59.999999999999993</v>
      </c>
      <c r="H27" s="188"/>
      <c r="I27" s="120"/>
      <c r="J27" s="130"/>
      <c r="L27" s="177">
        <f t="shared" si="1"/>
        <v>4.05</v>
      </c>
      <c r="M27" s="178">
        <f t="shared" si="2"/>
        <v>11</v>
      </c>
    </row>
    <row r="28" spans="1:13">
      <c r="A28" s="825" t="s">
        <v>207</v>
      </c>
      <c r="B28" s="951" t="s">
        <v>208</v>
      </c>
      <c r="C28" s="482">
        <v>2008</v>
      </c>
      <c r="D28" s="479" t="s">
        <v>58</v>
      </c>
      <c r="E28" s="322">
        <v>4.5999999999999996</v>
      </c>
      <c r="F28" s="868">
        <v>4.12</v>
      </c>
      <c r="G28" s="163">
        <f t="shared" si="0"/>
        <v>58.999999999999993</v>
      </c>
      <c r="H28" s="133"/>
      <c r="I28" s="120"/>
      <c r="J28" s="130"/>
      <c r="L28" s="177">
        <f t="shared" si="1"/>
        <v>4.12</v>
      </c>
      <c r="M28" s="178">
        <f t="shared" si="2"/>
        <v>4.5999999999999996</v>
      </c>
    </row>
    <row r="29" spans="1:13">
      <c r="A29" s="499" t="s">
        <v>209</v>
      </c>
      <c r="B29" s="553" t="s">
        <v>210</v>
      </c>
      <c r="C29" s="447">
        <v>2009</v>
      </c>
      <c r="D29" s="559" t="s">
        <v>195</v>
      </c>
      <c r="E29" s="322">
        <v>4.1399999999999997</v>
      </c>
      <c r="F29" s="533">
        <v>4.13</v>
      </c>
      <c r="G29" s="163">
        <f t="shared" si="0"/>
        <v>58.999999999999993</v>
      </c>
      <c r="H29" s="188"/>
      <c r="I29" s="28"/>
      <c r="J29" s="27"/>
      <c r="L29" s="177">
        <f t="shared" si="1"/>
        <v>4.13</v>
      </c>
      <c r="M29" s="178">
        <f t="shared" si="2"/>
        <v>4.1399999999999997</v>
      </c>
    </row>
    <row r="30" spans="1:13">
      <c r="A30" s="825" t="s">
        <v>211</v>
      </c>
      <c r="B30" s="951" t="s">
        <v>212</v>
      </c>
      <c r="C30" s="456">
        <v>2008</v>
      </c>
      <c r="D30" s="494" t="s">
        <v>213</v>
      </c>
      <c r="E30" s="317">
        <v>4.51</v>
      </c>
      <c r="F30" s="528">
        <v>4.2</v>
      </c>
      <c r="G30" s="163">
        <f t="shared" si="0"/>
        <v>58.999999999999993</v>
      </c>
      <c r="H30" s="188"/>
      <c r="I30" s="28"/>
      <c r="J30" s="27"/>
      <c r="L30" s="177">
        <f t="shared" si="1"/>
        <v>4.2</v>
      </c>
      <c r="M30" s="178">
        <f t="shared" si="2"/>
        <v>4.51</v>
      </c>
    </row>
    <row r="31" spans="1:13">
      <c r="A31" s="499" t="s">
        <v>214</v>
      </c>
      <c r="B31" s="553" t="s">
        <v>201</v>
      </c>
      <c r="C31" s="932">
        <v>2007</v>
      </c>
      <c r="D31" s="457" t="s">
        <v>170</v>
      </c>
      <c r="E31" s="329">
        <v>5.03</v>
      </c>
      <c r="F31" s="529">
        <v>4.22</v>
      </c>
      <c r="G31" s="163">
        <f t="shared" si="0"/>
        <v>58</v>
      </c>
      <c r="H31" s="133"/>
      <c r="I31" s="120"/>
      <c r="J31" s="130"/>
      <c r="L31" s="177">
        <f t="shared" si="1"/>
        <v>4.22</v>
      </c>
      <c r="M31" s="178">
        <f t="shared" si="2"/>
        <v>5.03</v>
      </c>
    </row>
    <row r="32" spans="1:13">
      <c r="A32" s="499" t="s">
        <v>215</v>
      </c>
      <c r="B32" s="553" t="s">
        <v>216</v>
      </c>
      <c r="C32" s="932">
        <v>2007</v>
      </c>
      <c r="D32" s="457" t="s">
        <v>170</v>
      </c>
      <c r="E32" s="329">
        <v>4.4800000000000004</v>
      </c>
      <c r="F32" s="527">
        <v>4.2300000000000004</v>
      </c>
      <c r="G32" s="163">
        <f t="shared" si="0"/>
        <v>58</v>
      </c>
      <c r="H32" s="188"/>
      <c r="I32" s="28"/>
      <c r="J32" s="27"/>
      <c r="L32" s="177">
        <f t="shared" si="1"/>
        <v>4.2300000000000004</v>
      </c>
      <c r="M32" s="178">
        <f t="shared" si="2"/>
        <v>4.4800000000000004</v>
      </c>
    </row>
    <row r="33" spans="1:13">
      <c r="A33" s="454" t="s">
        <v>217</v>
      </c>
      <c r="B33" s="455" t="s">
        <v>218</v>
      </c>
      <c r="C33" s="482">
        <v>2009</v>
      </c>
      <c r="D33" s="479" t="s">
        <v>58</v>
      </c>
      <c r="E33" s="322">
        <v>4.66</v>
      </c>
      <c r="F33" s="533">
        <v>4.29</v>
      </c>
      <c r="G33" s="163">
        <f t="shared" si="0"/>
        <v>58</v>
      </c>
      <c r="H33" s="188"/>
      <c r="I33" s="120"/>
      <c r="J33" s="130"/>
      <c r="L33" s="177">
        <f t="shared" si="1"/>
        <v>4.29</v>
      </c>
      <c r="M33" s="178">
        <f t="shared" si="2"/>
        <v>4.66</v>
      </c>
    </row>
    <row r="34" spans="1:13">
      <c r="A34" s="825" t="s">
        <v>219</v>
      </c>
      <c r="B34" s="951" t="s">
        <v>173</v>
      </c>
      <c r="C34" s="456">
        <v>2008</v>
      </c>
      <c r="D34" s="494" t="s">
        <v>213</v>
      </c>
      <c r="E34" s="317">
        <v>4.33</v>
      </c>
      <c r="F34" s="528">
        <v>5.75</v>
      </c>
      <c r="G34" s="163">
        <f t="shared" si="0"/>
        <v>56.999999999999993</v>
      </c>
      <c r="H34" s="133"/>
      <c r="I34" s="120"/>
      <c r="J34" s="130"/>
      <c r="L34" s="177">
        <f t="shared" si="1"/>
        <v>4.33</v>
      </c>
      <c r="M34" s="178">
        <f t="shared" si="2"/>
        <v>5.75</v>
      </c>
    </row>
    <row r="35" spans="1:13">
      <c r="A35" s="826" t="s">
        <v>220</v>
      </c>
      <c r="B35" s="989" t="s">
        <v>221</v>
      </c>
      <c r="C35" s="1000">
        <v>2009</v>
      </c>
      <c r="D35" s="566" t="s">
        <v>35</v>
      </c>
      <c r="E35" s="580">
        <v>4.3499999999999996</v>
      </c>
      <c r="F35" s="529">
        <v>4.5599999999999996</v>
      </c>
      <c r="G35" s="163">
        <f t="shared" si="0"/>
        <v>56.999999999999993</v>
      </c>
      <c r="H35" s="188"/>
      <c r="I35" s="120"/>
      <c r="J35" s="130"/>
      <c r="L35" s="177">
        <f t="shared" si="1"/>
        <v>4.3499999999999996</v>
      </c>
      <c r="M35" s="178">
        <f t="shared" si="2"/>
        <v>4.5599999999999996</v>
      </c>
    </row>
    <row r="36" spans="1:13">
      <c r="A36" s="837" t="s">
        <v>222</v>
      </c>
      <c r="B36" s="987" t="s">
        <v>223</v>
      </c>
      <c r="C36" s="1000">
        <v>2008</v>
      </c>
      <c r="D36" s="992" t="s">
        <v>185</v>
      </c>
      <c r="E36" s="329">
        <v>4.37</v>
      </c>
      <c r="F36" s="229">
        <v>4.9000000000000004</v>
      </c>
      <c r="G36" s="163">
        <f t="shared" si="0"/>
        <v>56.999999999999993</v>
      </c>
      <c r="H36" s="188"/>
      <c r="I36" s="28"/>
      <c r="J36" s="27"/>
      <c r="L36" s="177">
        <f t="shared" si="1"/>
        <v>4.37</v>
      </c>
      <c r="M36" s="178">
        <f t="shared" si="2"/>
        <v>4.9000000000000004</v>
      </c>
    </row>
    <row r="37" spans="1:13">
      <c r="A37" s="499" t="s">
        <v>224</v>
      </c>
      <c r="B37" s="553" t="s">
        <v>225</v>
      </c>
      <c r="C37" s="932">
        <v>2006</v>
      </c>
      <c r="D37" s="450" t="s">
        <v>170</v>
      </c>
      <c r="E37" s="326">
        <v>4.5599999999999996</v>
      </c>
      <c r="F37" s="229">
        <v>4.3899999999999997</v>
      </c>
      <c r="G37" s="163">
        <f t="shared" si="0"/>
        <v>56.999999999999993</v>
      </c>
      <c r="H37" s="132"/>
      <c r="I37" s="28"/>
      <c r="J37" s="27"/>
      <c r="L37" s="177">
        <f t="shared" si="1"/>
        <v>4.3899999999999997</v>
      </c>
      <c r="M37" s="178">
        <f t="shared" si="2"/>
        <v>4.5599999999999996</v>
      </c>
    </row>
    <row r="38" spans="1:13">
      <c r="A38" s="552" t="s">
        <v>226</v>
      </c>
      <c r="B38" s="944" t="s">
        <v>177</v>
      </c>
      <c r="C38" s="478">
        <v>2008</v>
      </c>
      <c r="D38" s="497" t="s">
        <v>178</v>
      </c>
      <c r="E38" s="320">
        <v>4.59</v>
      </c>
      <c r="F38" s="529">
        <v>4.43</v>
      </c>
      <c r="G38" s="163">
        <f t="shared" ref="G38:G64" si="3">IF(MIN(E38:F38)&gt;10,0,(10.1-CEILING(MIN(E38:F38),0.1))*10)</f>
        <v>56</v>
      </c>
      <c r="H38" s="133"/>
      <c r="I38" s="28"/>
      <c r="J38" s="27"/>
      <c r="L38" s="177">
        <f t="shared" ref="L38:L64" si="4">MIN(E38:F38)</f>
        <v>4.43</v>
      </c>
      <c r="M38" s="178">
        <f t="shared" ref="M38:M64" si="5">MAX(E38:F38)</f>
        <v>4.59</v>
      </c>
    </row>
    <row r="39" spans="1:13">
      <c r="A39" s="824" t="s">
        <v>227</v>
      </c>
      <c r="B39" s="1003" t="s">
        <v>228</v>
      </c>
      <c r="C39" s="935">
        <v>2009</v>
      </c>
      <c r="D39" s="627" t="s">
        <v>80</v>
      </c>
      <c r="E39" s="316">
        <v>4.95</v>
      </c>
      <c r="F39" s="229">
        <v>4.43</v>
      </c>
      <c r="G39" s="163">
        <f t="shared" si="3"/>
        <v>56</v>
      </c>
      <c r="H39" s="188"/>
      <c r="I39" s="120"/>
      <c r="J39" s="130"/>
      <c r="L39" s="177">
        <f t="shared" si="4"/>
        <v>4.43</v>
      </c>
      <c r="M39" s="178">
        <f t="shared" si="5"/>
        <v>4.95</v>
      </c>
    </row>
    <row r="40" spans="1:13">
      <c r="A40" s="499" t="s">
        <v>229</v>
      </c>
      <c r="B40" s="500" t="s">
        <v>191</v>
      </c>
      <c r="C40" s="447">
        <v>2008</v>
      </c>
      <c r="D40" s="559" t="s">
        <v>230</v>
      </c>
      <c r="E40" s="326">
        <v>4.6399999999999997</v>
      </c>
      <c r="F40" s="229">
        <v>4.8899999999999997</v>
      </c>
      <c r="G40" s="163">
        <f t="shared" si="3"/>
        <v>53.999999999999993</v>
      </c>
      <c r="H40" s="132"/>
      <c r="I40" s="28"/>
      <c r="J40" s="27"/>
      <c r="L40" s="177">
        <f t="shared" si="4"/>
        <v>4.6399999999999997</v>
      </c>
      <c r="M40" s="178">
        <f t="shared" si="5"/>
        <v>4.8899999999999997</v>
      </c>
    </row>
    <row r="41" spans="1:13">
      <c r="A41" s="630" t="s">
        <v>231</v>
      </c>
      <c r="B41" s="500" t="s">
        <v>218</v>
      </c>
      <c r="C41" s="991">
        <v>2007</v>
      </c>
      <c r="D41" s="507" t="s">
        <v>232</v>
      </c>
      <c r="E41" s="335">
        <v>5.0199999999999996</v>
      </c>
      <c r="F41" s="529">
        <v>4.82</v>
      </c>
      <c r="G41" s="163">
        <f t="shared" si="3"/>
        <v>51.999999999999993</v>
      </c>
      <c r="H41" s="133"/>
      <c r="I41" s="120"/>
      <c r="J41" s="130"/>
      <c r="L41" s="177">
        <f t="shared" si="4"/>
        <v>4.82</v>
      </c>
      <c r="M41" s="178">
        <f t="shared" si="5"/>
        <v>5.0199999999999996</v>
      </c>
    </row>
    <row r="42" spans="1:13">
      <c r="A42" s="879" t="s">
        <v>233</v>
      </c>
      <c r="B42" s="553" t="s">
        <v>234</v>
      </c>
      <c r="C42" s="447">
        <v>2007</v>
      </c>
      <c r="D42" s="479" t="s">
        <v>17</v>
      </c>
      <c r="E42" s="326">
        <v>5.12</v>
      </c>
      <c r="F42" s="229">
        <v>4.83</v>
      </c>
      <c r="G42" s="163">
        <f t="shared" si="3"/>
        <v>51.999999999999993</v>
      </c>
      <c r="H42" s="188"/>
      <c r="I42" s="28"/>
      <c r="J42" s="27"/>
      <c r="L42" s="177">
        <f t="shared" si="4"/>
        <v>4.83</v>
      </c>
      <c r="M42" s="178">
        <f t="shared" si="5"/>
        <v>5.12</v>
      </c>
    </row>
    <row r="43" spans="1:13">
      <c r="A43" s="499" t="s">
        <v>235</v>
      </c>
      <c r="B43" s="553" t="s">
        <v>177</v>
      </c>
      <c r="C43" s="447">
        <v>2008</v>
      </c>
      <c r="D43" s="568" t="s">
        <v>195</v>
      </c>
      <c r="E43" s="324">
        <v>4.8600000000000003</v>
      </c>
      <c r="F43" s="533">
        <v>6.69</v>
      </c>
      <c r="G43" s="163">
        <f t="shared" si="3"/>
        <v>51.999999999999993</v>
      </c>
      <c r="H43" s="132"/>
      <c r="I43" s="120"/>
      <c r="J43" s="130"/>
      <c r="L43" s="177">
        <f t="shared" si="4"/>
        <v>4.8600000000000003</v>
      </c>
      <c r="M43" s="178">
        <f t="shared" si="5"/>
        <v>6.69</v>
      </c>
    </row>
    <row r="44" spans="1:13">
      <c r="A44" s="499" t="s">
        <v>236</v>
      </c>
      <c r="B44" s="553" t="s">
        <v>237</v>
      </c>
      <c r="C44" s="447">
        <v>2009</v>
      </c>
      <c r="D44" s="559" t="s">
        <v>230</v>
      </c>
      <c r="E44" s="326">
        <v>5.66</v>
      </c>
      <c r="F44" s="229">
        <v>4.8899999999999997</v>
      </c>
      <c r="G44" s="163">
        <f t="shared" si="3"/>
        <v>51.999999999999993</v>
      </c>
      <c r="H44" s="133"/>
      <c r="I44" s="120"/>
      <c r="J44" s="130"/>
      <c r="L44" s="177">
        <f t="shared" si="4"/>
        <v>4.8899999999999997</v>
      </c>
      <c r="M44" s="178">
        <f t="shared" si="5"/>
        <v>5.66</v>
      </c>
    </row>
    <row r="45" spans="1:13">
      <c r="A45" s="824" t="s">
        <v>238</v>
      </c>
      <c r="B45" s="947" t="s">
        <v>239</v>
      </c>
      <c r="C45" s="935">
        <v>2006</v>
      </c>
      <c r="D45" s="559" t="s">
        <v>202</v>
      </c>
      <c r="E45" s="322">
        <v>4.9400000000000004</v>
      </c>
      <c r="F45" s="229">
        <v>5.15</v>
      </c>
      <c r="G45" s="163">
        <f t="shared" si="3"/>
        <v>51</v>
      </c>
      <c r="H45" s="188"/>
      <c r="I45" s="120"/>
      <c r="J45" s="130"/>
      <c r="L45" s="177">
        <f t="shared" si="4"/>
        <v>4.9400000000000004</v>
      </c>
      <c r="M45" s="178">
        <f t="shared" si="5"/>
        <v>5.15</v>
      </c>
    </row>
    <row r="46" spans="1:13">
      <c r="A46" s="552" t="s">
        <v>240</v>
      </c>
      <c r="B46" s="584" t="s">
        <v>182</v>
      </c>
      <c r="C46" s="478">
        <v>2010</v>
      </c>
      <c r="D46" s="494" t="s">
        <v>17</v>
      </c>
      <c r="E46" s="329">
        <v>5.12</v>
      </c>
      <c r="F46" s="529">
        <v>5.04</v>
      </c>
      <c r="G46" s="163">
        <f t="shared" si="3"/>
        <v>49.999999999999993</v>
      </c>
      <c r="H46" s="132"/>
      <c r="I46" s="120"/>
      <c r="J46" s="130"/>
      <c r="L46" s="177">
        <f t="shared" si="4"/>
        <v>5.04</v>
      </c>
      <c r="M46" s="178">
        <f t="shared" si="5"/>
        <v>5.12</v>
      </c>
    </row>
    <row r="47" spans="1:13">
      <c r="A47" s="499" t="s">
        <v>241</v>
      </c>
      <c r="B47" s="553" t="s">
        <v>242</v>
      </c>
      <c r="C47" s="932">
        <v>2010</v>
      </c>
      <c r="D47" s="765" t="s">
        <v>35</v>
      </c>
      <c r="E47" s="324">
        <v>5.1100000000000003</v>
      </c>
      <c r="F47" s="527">
        <v>5.38</v>
      </c>
      <c r="G47" s="163">
        <f t="shared" si="3"/>
        <v>48.999999999999993</v>
      </c>
      <c r="H47" s="133"/>
      <c r="I47" s="120"/>
      <c r="J47" s="130"/>
      <c r="L47" s="177">
        <f t="shared" si="4"/>
        <v>5.1100000000000003</v>
      </c>
      <c r="M47" s="178">
        <f t="shared" si="5"/>
        <v>5.38</v>
      </c>
    </row>
    <row r="48" spans="1:13">
      <c r="A48" s="499" t="s">
        <v>243</v>
      </c>
      <c r="B48" s="553" t="s">
        <v>244</v>
      </c>
      <c r="C48" s="447">
        <v>2009</v>
      </c>
      <c r="D48" s="559" t="s">
        <v>195</v>
      </c>
      <c r="E48" s="322">
        <v>5.13</v>
      </c>
      <c r="F48" s="868">
        <v>5.21</v>
      </c>
      <c r="G48" s="163">
        <f t="shared" si="3"/>
        <v>48.999999999999993</v>
      </c>
      <c r="H48" s="188"/>
      <c r="I48" s="120"/>
      <c r="J48" s="130"/>
      <c r="L48" s="177">
        <f t="shared" si="4"/>
        <v>5.13</v>
      </c>
      <c r="M48" s="178">
        <f t="shared" si="5"/>
        <v>5.21</v>
      </c>
    </row>
    <row r="49" spans="1:13">
      <c r="A49" s="499" t="s">
        <v>245</v>
      </c>
      <c r="B49" s="553" t="s">
        <v>246</v>
      </c>
      <c r="C49" s="447">
        <v>2010</v>
      </c>
      <c r="D49" s="559" t="s">
        <v>230</v>
      </c>
      <c r="E49" s="326">
        <v>5.28</v>
      </c>
      <c r="F49" s="229">
        <v>5.23</v>
      </c>
      <c r="G49" s="163">
        <f t="shared" si="3"/>
        <v>47.999999999999986</v>
      </c>
      <c r="H49" s="132"/>
      <c r="I49" s="28"/>
      <c r="J49" s="27"/>
      <c r="L49" s="177">
        <f t="shared" si="4"/>
        <v>5.23</v>
      </c>
      <c r="M49" s="178">
        <f t="shared" si="5"/>
        <v>5.28</v>
      </c>
    </row>
    <row r="50" spans="1:13">
      <c r="A50" s="823" t="s">
        <v>247</v>
      </c>
      <c r="B50" s="946" t="s">
        <v>248</v>
      </c>
      <c r="C50" s="1001">
        <v>2007</v>
      </c>
      <c r="D50" s="748" t="s">
        <v>185</v>
      </c>
      <c r="E50" s="329">
        <v>6.21</v>
      </c>
      <c r="F50" s="528">
        <v>5.25</v>
      </c>
      <c r="G50" s="163">
        <f t="shared" si="3"/>
        <v>47.999999999999986</v>
      </c>
      <c r="H50" s="133"/>
      <c r="I50" s="28"/>
      <c r="J50" s="27"/>
      <c r="L50" s="177">
        <f t="shared" si="4"/>
        <v>5.25</v>
      </c>
      <c r="M50" s="178">
        <f t="shared" si="5"/>
        <v>6.21</v>
      </c>
    </row>
    <row r="51" spans="1:13">
      <c r="A51" s="824" t="s">
        <v>249</v>
      </c>
      <c r="B51" s="947" t="s">
        <v>250</v>
      </c>
      <c r="C51" s="935">
        <v>2009</v>
      </c>
      <c r="D51" s="568" t="s">
        <v>202</v>
      </c>
      <c r="E51" s="322">
        <v>5.4</v>
      </c>
      <c r="F51" s="229">
        <v>6.32</v>
      </c>
      <c r="G51" s="163">
        <f t="shared" si="3"/>
        <v>46.999999999999993</v>
      </c>
      <c r="H51" s="188"/>
      <c r="I51" s="28"/>
      <c r="J51" s="27"/>
      <c r="L51" s="177">
        <f t="shared" si="4"/>
        <v>5.4</v>
      </c>
      <c r="M51" s="178">
        <f t="shared" si="5"/>
        <v>6.32</v>
      </c>
    </row>
    <row r="52" spans="1:13">
      <c r="A52" s="454" t="s">
        <v>251</v>
      </c>
      <c r="B52" s="455" t="s">
        <v>111</v>
      </c>
      <c r="C52" s="482">
        <v>2010</v>
      </c>
      <c r="D52" s="479" t="s">
        <v>213</v>
      </c>
      <c r="E52" s="316">
        <v>5.41</v>
      </c>
      <c r="F52" s="529">
        <v>7</v>
      </c>
      <c r="G52" s="40">
        <f t="shared" si="3"/>
        <v>46</v>
      </c>
      <c r="H52" s="133"/>
      <c r="I52" s="28"/>
      <c r="J52" s="27"/>
      <c r="L52" s="177">
        <f t="shared" si="4"/>
        <v>5.41</v>
      </c>
      <c r="M52" s="178">
        <f t="shared" si="5"/>
        <v>7</v>
      </c>
    </row>
    <row r="53" spans="1:13">
      <c r="A53" s="454" t="s">
        <v>252</v>
      </c>
      <c r="B53" s="455" t="s">
        <v>253</v>
      </c>
      <c r="C53" s="482">
        <v>2007</v>
      </c>
      <c r="D53" s="486" t="s">
        <v>29</v>
      </c>
      <c r="E53" s="326">
        <v>5.47</v>
      </c>
      <c r="F53" s="229">
        <v>11</v>
      </c>
      <c r="G53" s="163">
        <f t="shared" si="3"/>
        <v>46</v>
      </c>
      <c r="H53" s="188"/>
      <c r="I53" s="28"/>
      <c r="J53" s="27"/>
      <c r="L53" s="177">
        <f t="shared" si="4"/>
        <v>5.47</v>
      </c>
      <c r="M53" s="178">
        <f t="shared" si="5"/>
        <v>11</v>
      </c>
    </row>
    <row r="54" spans="1:13">
      <c r="A54" s="630" t="s">
        <v>254</v>
      </c>
      <c r="B54" s="1004" t="s">
        <v>255</v>
      </c>
      <c r="C54" s="478">
        <v>2009</v>
      </c>
      <c r="D54" s="497" t="s">
        <v>29</v>
      </c>
      <c r="E54" s="332">
        <v>5.6</v>
      </c>
      <c r="F54" s="528">
        <v>5.48</v>
      </c>
      <c r="G54" s="163">
        <f t="shared" si="3"/>
        <v>46</v>
      </c>
      <c r="H54" s="132"/>
      <c r="I54" s="28"/>
      <c r="J54" s="27"/>
      <c r="L54" s="177">
        <f t="shared" si="4"/>
        <v>5.48</v>
      </c>
      <c r="M54" s="178">
        <f t="shared" si="5"/>
        <v>5.6</v>
      </c>
    </row>
    <row r="55" spans="1:13">
      <c r="A55" s="499" t="s">
        <v>233</v>
      </c>
      <c r="B55" s="553" t="s">
        <v>182</v>
      </c>
      <c r="C55" s="478">
        <v>2007</v>
      </c>
      <c r="D55" s="481" t="s">
        <v>17</v>
      </c>
      <c r="E55" s="326">
        <v>5.59</v>
      </c>
      <c r="F55" s="229">
        <v>5.61</v>
      </c>
      <c r="G55" s="163">
        <f t="shared" si="3"/>
        <v>44.999999999999993</v>
      </c>
      <c r="H55" s="133"/>
      <c r="I55" s="120"/>
      <c r="J55" s="130"/>
      <c r="L55" s="177">
        <f t="shared" si="4"/>
        <v>5.59</v>
      </c>
      <c r="M55" s="178">
        <f t="shared" si="5"/>
        <v>5.61</v>
      </c>
    </row>
    <row r="56" spans="1:13">
      <c r="A56" s="499" t="s">
        <v>256</v>
      </c>
      <c r="B56" s="553" t="s">
        <v>244</v>
      </c>
      <c r="C56" s="447">
        <v>2008</v>
      </c>
      <c r="D56" s="559" t="s">
        <v>230</v>
      </c>
      <c r="E56" s="326">
        <v>5.59</v>
      </c>
      <c r="F56" s="229">
        <v>6.45</v>
      </c>
      <c r="G56" s="163">
        <f t="shared" si="3"/>
        <v>44.999999999999993</v>
      </c>
      <c r="H56" s="132"/>
      <c r="I56" s="120"/>
      <c r="J56" s="130"/>
      <c r="L56" s="177">
        <f t="shared" si="4"/>
        <v>5.59</v>
      </c>
      <c r="M56" s="178">
        <f t="shared" si="5"/>
        <v>6.45</v>
      </c>
    </row>
    <row r="57" spans="1:13">
      <c r="A57" s="824" t="s">
        <v>257</v>
      </c>
      <c r="B57" s="947" t="s">
        <v>201</v>
      </c>
      <c r="C57" s="935">
        <v>2008</v>
      </c>
      <c r="D57" s="627" t="s">
        <v>80</v>
      </c>
      <c r="E57" s="316">
        <v>6.53</v>
      </c>
      <c r="F57" s="229">
        <v>5.77</v>
      </c>
      <c r="G57" s="163">
        <f t="shared" si="3"/>
        <v>42.999999999999986</v>
      </c>
      <c r="H57" s="133"/>
      <c r="I57" s="120"/>
      <c r="J57" s="130"/>
      <c r="L57" s="177">
        <f t="shared" si="4"/>
        <v>5.77</v>
      </c>
      <c r="M57" s="178">
        <f t="shared" si="5"/>
        <v>6.53</v>
      </c>
    </row>
    <row r="58" spans="1:13">
      <c r="A58" s="552" t="s">
        <v>258</v>
      </c>
      <c r="B58" s="584" t="s">
        <v>162</v>
      </c>
      <c r="C58" s="1001">
        <v>2008</v>
      </c>
      <c r="D58" s="457" t="s">
        <v>232</v>
      </c>
      <c r="E58" s="317">
        <v>5.91</v>
      </c>
      <c r="F58" s="528">
        <v>6.27</v>
      </c>
      <c r="G58" s="163">
        <f t="shared" si="3"/>
        <v>41</v>
      </c>
      <c r="H58" s="188"/>
      <c r="I58" s="120"/>
      <c r="J58" s="130"/>
      <c r="L58" s="177">
        <f t="shared" si="4"/>
        <v>5.91</v>
      </c>
      <c r="M58" s="178">
        <f t="shared" si="5"/>
        <v>6.27</v>
      </c>
    </row>
    <row r="59" spans="1:13">
      <c r="A59" s="499" t="s">
        <v>249</v>
      </c>
      <c r="B59" s="553" t="s">
        <v>184</v>
      </c>
      <c r="C59" s="932">
        <v>2008</v>
      </c>
      <c r="D59" s="559" t="s">
        <v>163</v>
      </c>
      <c r="E59" s="322">
        <v>6.35</v>
      </c>
      <c r="F59" s="229">
        <v>6.03</v>
      </c>
      <c r="G59" s="163">
        <f t="shared" si="3"/>
        <v>39.999999999999993</v>
      </c>
      <c r="H59" s="132"/>
      <c r="I59" s="120"/>
      <c r="J59" s="130"/>
      <c r="L59" s="177">
        <f t="shared" si="4"/>
        <v>6.03</v>
      </c>
      <c r="M59" s="178">
        <f t="shared" si="5"/>
        <v>6.35</v>
      </c>
    </row>
    <row r="60" spans="1:13">
      <c r="A60" s="824" t="s">
        <v>259</v>
      </c>
      <c r="B60" s="947" t="s">
        <v>260</v>
      </c>
      <c r="C60" s="932">
        <v>2009</v>
      </c>
      <c r="D60" s="627" t="s">
        <v>185</v>
      </c>
      <c r="E60" s="326">
        <v>11</v>
      </c>
      <c r="F60" s="229">
        <v>6.47</v>
      </c>
      <c r="G60" s="163">
        <f t="shared" si="3"/>
        <v>36</v>
      </c>
      <c r="H60" s="133"/>
      <c r="I60" s="28"/>
      <c r="J60" s="27"/>
      <c r="L60" s="177">
        <f t="shared" si="4"/>
        <v>6.47</v>
      </c>
      <c r="M60" s="178">
        <f t="shared" si="5"/>
        <v>11</v>
      </c>
    </row>
    <row r="61" spans="1:13">
      <c r="A61" s="879" t="s">
        <v>261</v>
      </c>
      <c r="B61" s="553" t="s">
        <v>262</v>
      </c>
      <c r="C61" s="932">
        <v>2008</v>
      </c>
      <c r="D61" s="450" t="s">
        <v>232</v>
      </c>
      <c r="E61" s="316">
        <v>6.62</v>
      </c>
      <c r="F61" s="229">
        <v>7.58</v>
      </c>
      <c r="G61" s="40">
        <f t="shared" si="3"/>
        <v>33.999999999999993</v>
      </c>
      <c r="H61" s="188"/>
      <c r="I61" s="28"/>
      <c r="J61" s="27"/>
      <c r="L61" s="177">
        <f t="shared" si="4"/>
        <v>6.62</v>
      </c>
      <c r="M61" s="178">
        <f t="shared" si="5"/>
        <v>7.58</v>
      </c>
    </row>
    <row r="62" spans="1:13">
      <c r="A62" s="825" t="s">
        <v>263</v>
      </c>
      <c r="B62" s="951" t="s">
        <v>264</v>
      </c>
      <c r="C62" s="456">
        <v>2010</v>
      </c>
      <c r="D62" s="494" t="s">
        <v>213</v>
      </c>
      <c r="E62" s="334">
        <v>6.81</v>
      </c>
      <c r="F62" s="528">
        <v>6.99</v>
      </c>
      <c r="G62" s="163">
        <f t="shared" si="3"/>
        <v>31.999999999999993</v>
      </c>
      <c r="H62" s="188"/>
      <c r="I62" s="28"/>
      <c r="J62" s="27"/>
      <c r="L62" s="177">
        <f t="shared" si="4"/>
        <v>6.81</v>
      </c>
      <c r="M62" s="178">
        <f t="shared" si="5"/>
        <v>6.99</v>
      </c>
    </row>
    <row r="63" spans="1:13">
      <c r="A63" s="499" t="s">
        <v>265</v>
      </c>
      <c r="B63" s="553" t="s">
        <v>182</v>
      </c>
      <c r="C63" s="931">
        <v>2009</v>
      </c>
      <c r="D63" s="450" t="s">
        <v>232</v>
      </c>
      <c r="E63" s="316">
        <v>7.44</v>
      </c>
      <c r="F63" s="529">
        <v>9.64</v>
      </c>
      <c r="G63" s="163">
        <f t="shared" si="3"/>
        <v>25.999999999999996</v>
      </c>
      <c r="H63" s="188"/>
      <c r="I63" s="28"/>
      <c r="J63" s="27"/>
      <c r="L63" s="177">
        <f t="shared" si="4"/>
        <v>7.44</v>
      </c>
      <c r="M63" s="178">
        <f t="shared" si="5"/>
        <v>9.64</v>
      </c>
    </row>
    <row r="64" spans="1:13">
      <c r="A64" s="552" t="s">
        <v>266</v>
      </c>
      <c r="B64" s="584" t="s">
        <v>267</v>
      </c>
      <c r="C64" s="932">
        <v>2009</v>
      </c>
      <c r="D64" s="562" t="s">
        <v>35</v>
      </c>
      <c r="E64" s="322">
        <v>8.2200000000000006</v>
      </c>
      <c r="F64" s="533">
        <v>9.64</v>
      </c>
      <c r="G64" s="163">
        <f t="shared" si="3"/>
        <v>17.999999999999989</v>
      </c>
      <c r="H64" s="188"/>
      <c r="I64" s="120"/>
      <c r="J64" s="130"/>
      <c r="L64" s="177">
        <f t="shared" si="4"/>
        <v>8.2200000000000006</v>
      </c>
      <c r="M64" s="178">
        <f t="shared" si="5"/>
        <v>9.64</v>
      </c>
    </row>
    <row r="65" spans="1:13">
      <c r="A65" s="442"/>
      <c r="B65" s="443"/>
      <c r="C65" s="482"/>
      <c r="D65" s="486"/>
      <c r="E65" s="326"/>
      <c r="F65" s="793"/>
      <c r="G65" s="163"/>
      <c r="H65" s="188"/>
      <c r="I65" s="120"/>
      <c r="J65" s="130"/>
      <c r="L65" s="177">
        <f t="shared" ref="L65:L69" si="6">MIN(E65:F65)</f>
        <v>0</v>
      </c>
      <c r="M65" s="178">
        <f t="shared" ref="M65:M69" si="7">MAX(E65:F65)</f>
        <v>0</v>
      </c>
    </row>
    <row r="66" spans="1:13">
      <c r="A66" s="460"/>
      <c r="B66" s="466"/>
      <c r="C66" s="456"/>
      <c r="D66" s="494"/>
      <c r="E66" s="329"/>
      <c r="F66" s="529"/>
      <c r="G66" s="163"/>
      <c r="H66" s="188"/>
      <c r="I66" s="120"/>
      <c r="J66" s="130"/>
      <c r="L66" s="177">
        <f t="shared" si="6"/>
        <v>0</v>
      </c>
      <c r="M66" s="178">
        <f t="shared" si="7"/>
        <v>0</v>
      </c>
    </row>
    <row r="67" spans="1:13">
      <c r="A67" s="630"/>
      <c r="B67" s="500"/>
      <c r="C67" s="447"/>
      <c r="D67" s="559"/>
      <c r="E67" s="322"/>
      <c r="F67" s="229"/>
      <c r="G67" s="163"/>
      <c r="H67" s="188"/>
      <c r="I67" s="28"/>
      <c r="J67" s="27"/>
      <c r="L67" s="177">
        <f t="shared" si="6"/>
        <v>0</v>
      </c>
      <c r="M67" s="178">
        <f t="shared" si="7"/>
        <v>0</v>
      </c>
    </row>
    <row r="68" spans="1:13">
      <c r="A68" s="22"/>
      <c r="B68" s="769"/>
      <c r="C68" s="21"/>
      <c r="D68" s="748"/>
      <c r="E68" s="324"/>
      <c r="F68" s="533"/>
      <c r="G68" s="163"/>
      <c r="H68" s="188"/>
      <c r="I68" s="120"/>
      <c r="J68" s="130"/>
      <c r="L68" s="177">
        <f t="shared" si="6"/>
        <v>0</v>
      </c>
      <c r="M68" s="178">
        <f t="shared" si="7"/>
        <v>0</v>
      </c>
    </row>
    <row r="69" spans="1:13">
      <c r="A69" s="616"/>
      <c r="B69" s="452"/>
      <c r="C69" s="447"/>
      <c r="D69" s="562"/>
      <c r="E69" s="316"/>
      <c r="F69" s="229"/>
      <c r="G69" s="163"/>
      <c r="H69" s="188"/>
      <c r="I69" s="120"/>
      <c r="J69" s="130"/>
      <c r="L69" s="177">
        <f t="shared" si="6"/>
        <v>0</v>
      </c>
      <c r="M69" s="178">
        <f t="shared" si="7"/>
        <v>0</v>
      </c>
    </row>
    <row r="70" spans="1:13">
      <c r="A70" s="451"/>
      <c r="B70" s="503"/>
      <c r="C70" s="478"/>
      <c r="D70" s="563"/>
      <c r="E70" s="317"/>
      <c r="F70" s="528"/>
      <c r="G70" s="163"/>
      <c r="H70" s="188"/>
      <c r="I70" s="28"/>
      <c r="J70" s="27"/>
      <c r="L70" s="177">
        <f t="shared" ref="L70:L74" si="8">MIN(E70:F70)</f>
        <v>0</v>
      </c>
      <c r="M70" s="178">
        <f t="shared" ref="M70:M74" si="9">MAX(E70:F70)</f>
        <v>0</v>
      </c>
    </row>
    <row r="71" spans="1:13">
      <c r="A71" s="451"/>
      <c r="B71" s="452"/>
      <c r="C71" s="447"/>
      <c r="D71" s="562"/>
      <c r="E71" s="335"/>
      <c r="F71" s="528"/>
      <c r="G71" s="163"/>
      <c r="H71" s="133"/>
      <c r="I71" s="28"/>
      <c r="J71" s="27"/>
      <c r="L71" s="177">
        <f t="shared" si="8"/>
        <v>0</v>
      </c>
      <c r="M71" s="178">
        <f t="shared" si="9"/>
        <v>0</v>
      </c>
    </row>
    <row r="72" spans="1:13">
      <c r="A72" s="468"/>
      <c r="B72" s="592"/>
      <c r="C72" s="478"/>
      <c r="D72" s="497"/>
      <c r="E72" s="615"/>
      <c r="F72" s="614"/>
      <c r="G72" s="163"/>
      <c r="H72" s="188"/>
      <c r="I72" s="28"/>
      <c r="J72" s="27"/>
      <c r="L72" s="177">
        <f t="shared" si="8"/>
        <v>0</v>
      </c>
      <c r="M72" s="178">
        <f t="shared" si="9"/>
        <v>0</v>
      </c>
    </row>
    <row r="73" spans="1:13">
      <c r="A73" s="600"/>
      <c r="B73" s="601"/>
      <c r="C73" s="603"/>
      <c r="D73" s="598"/>
      <c r="E73" s="607"/>
      <c r="F73" s="605"/>
      <c r="G73" s="163"/>
      <c r="H73" s="599"/>
      <c r="I73" s="118"/>
      <c r="J73" s="118"/>
      <c r="K73" s="29"/>
      <c r="L73" s="177">
        <f t="shared" si="8"/>
        <v>0</v>
      </c>
      <c r="M73" s="178">
        <f t="shared" si="9"/>
        <v>0</v>
      </c>
    </row>
    <row r="74" spans="1:13" ht="15.75" thickBot="1">
      <c r="A74" s="150"/>
      <c r="B74" s="602"/>
      <c r="C74" s="151"/>
      <c r="D74" s="179"/>
      <c r="E74" s="606"/>
      <c r="F74" s="604"/>
      <c r="G74" s="163"/>
      <c r="H74" s="187"/>
      <c r="L74" s="177">
        <f t="shared" si="8"/>
        <v>0</v>
      </c>
      <c r="M74" s="178">
        <f t="shared" si="9"/>
        <v>0</v>
      </c>
    </row>
    <row r="75" spans="1:13" ht="15.75" thickTop="1">
      <c r="G75" s="26"/>
      <c r="H75" s="26"/>
    </row>
  </sheetData>
  <sortState xmlns:xlrd2="http://schemas.microsoft.com/office/spreadsheetml/2017/richdata2" ref="A6:M64">
    <sortCondition ref="L6:L64"/>
    <sortCondition ref="M6:M64"/>
    <sortCondition descending="1" ref="G6:G64"/>
  </sortState>
  <mergeCells count="2">
    <mergeCell ref="F2:H2"/>
    <mergeCell ref="A1:I1"/>
  </mergeCells>
  <phoneticPr fontId="74" type="noConversion"/>
  <conditionalFormatting sqref="E5:F74">
    <cfRule type="cellIs" dxfId="2" priority="1" operator="equal">
      <formula>100</formula>
    </cfRule>
  </conditionalFormatting>
  <pageMargins left="0.70866141732283472" right="0.70866141732283472" top="0.78740157480314965" bottom="0.78740157480314965" header="0.31496062992125984" footer="0.31496062992125984"/>
  <pageSetup paperSize="9" scale="6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O75"/>
  <sheetViews>
    <sheetView topLeftCell="A5" zoomScale="110" zoomScaleNormal="110" workbookViewId="0">
      <selection activeCell="I10" sqref="I10"/>
    </sheetView>
  </sheetViews>
  <sheetFormatPr defaultRowHeight="15"/>
  <cols>
    <col min="1" max="1" width="13.5703125" customWidth="1"/>
    <col min="2" max="2" width="12.140625" customWidth="1"/>
    <col min="4" max="4" width="32" customWidth="1"/>
    <col min="8" max="8" width="8.5703125" customWidth="1"/>
    <col min="10" max="10" width="6.5703125" customWidth="1"/>
    <col min="11" max="11" width="5.85546875" customWidth="1"/>
  </cols>
  <sheetData>
    <row r="1" spans="1:15" ht="23.25">
      <c r="A1" s="1221" t="s">
        <v>155</v>
      </c>
      <c r="B1" s="1221"/>
      <c r="C1" s="1221"/>
      <c r="D1" s="1221"/>
      <c r="E1" s="1221"/>
      <c r="F1" s="1221"/>
      <c r="G1" s="1221"/>
      <c r="H1" s="1221"/>
      <c r="I1" s="1221"/>
      <c r="J1" s="28"/>
      <c r="K1" s="27"/>
      <c r="L1" s="27"/>
      <c r="N1" s="1"/>
    </row>
    <row r="2" spans="1:15" ht="15.75">
      <c r="A2" s="46" t="s">
        <v>1</v>
      </c>
      <c r="F2" s="1257" t="s">
        <v>2</v>
      </c>
      <c r="G2" s="1258"/>
      <c r="H2" s="1258"/>
      <c r="I2" s="1258"/>
      <c r="J2" s="28"/>
      <c r="K2" s="27"/>
      <c r="L2" s="27"/>
      <c r="N2" s="1"/>
    </row>
    <row r="3" spans="1:15" ht="15.75">
      <c r="A3" s="39"/>
      <c r="B3" s="38"/>
      <c r="C3" s="38"/>
      <c r="D3" s="38"/>
      <c r="E3" s="38"/>
      <c r="F3" s="38"/>
      <c r="G3" s="38"/>
      <c r="H3" s="38"/>
      <c r="I3" s="38"/>
      <c r="J3" s="28"/>
      <c r="K3" s="27"/>
      <c r="L3" s="27"/>
      <c r="N3" s="1"/>
    </row>
    <row r="4" spans="1:15" ht="15.75">
      <c r="A4" s="1256" t="s">
        <v>268</v>
      </c>
      <c r="B4" s="1256"/>
      <c r="C4" s="1256"/>
      <c r="D4" s="1256"/>
      <c r="E4" s="1256"/>
      <c r="F4" s="1256"/>
      <c r="G4" s="1256"/>
      <c r="H4" s="1256"/>
      <c r="I4" s="1256"/>
      <c r="J4" s="44">
        <v>730</v>
      </c>
      <c r="K4" s="27"/>
      <c r="L4" s="27"/>
      <c r="N4" s="1"/>
    </row>
    <row r="5" spans="1:15" ht="15.75" thickBot="1">
      <c r="A5" s="29"/>
      <c r="B5" s="37"/>
      <c r="C5" s="37"/>
      <c r="D5" s="37"/>
      <c r="E5" s="37"/>
      <c r="F5" s="37"/>
      <c r="G5" s="37"/>
      <c r="H5" s="37"/>
      <c r="I5" s="37"/>
      <c r="J5" s="28"/>
      <c r="K5" s="27"/>
      <c r="L5" s="27"/>
      <c r="N5" s="1"/>
    </row>
    <row r="6" spans="1:15" ht="24" thickTop="1" thickBot="1">
      <c r="A6" s="202" t="s">
        <v>4</v>
      </c>
      <c r="B6" s="727" t="s">
        <v>5</v>
      </c>
      <c r="C6" s="728" t="s">
        <v>6</v>
      </c>
      <c r="D6" s="186" t="s">
        <v>7</v>
      </c>
      <c r="E6" s="164" t="s">
        <v>125</v>
      </c>
      <c r="F6" s="165" t="s">
        <v>126</v>
      </c>
      <c r="G6" s="165" t="s">
        <v>127</v>
      </c>
      <c r="H6" s="32" t="s">
        <v>140</v>
      </c>
      <c r="I6" s="31" t="s">
        <v>10</v>
      </c>
      <c r="J6" s="43"/>
      <c r="K6" s="27"/>
      <c r="L6" s="110">
        <v>1</v>
      </c>
      <c r="M6" s="111">
        <v>2</v>
      </c>
      <c r="N6" s="111">
        <v>3</v>
      </c>
    </row>
    <row r="7" spans="1:15">
      <c r="A7" s="997" t="s">
        <v>188</v>
      </c>
      <c r="B7" s="1071" t="s">
        <v>189</v>
      </c>
      <c r="C7" s="939">
        <v>2007</v>
      </c>
      <c r="D7" s="1002" t="s">
        <v>80</v>
      </c>
      <c r="E7" s="218">
        <v>773</v>
      </c>
      <c r="F7" s="218">
        <v>796</v>
      </c>
      <c r="G7" s="231">
        <v>821</v>
      </c>
      <c r="H7" s="282">
        <v>79</v>
      </c>
      <c r="I7" s="1072">
        <v>1</v>
      </c>
      <c r="J7" s="45">
        <f t="shared" ref="J7:J38" si="0">FLOOR(L7,10)</f>
        <v>820</v>
      </c>
      <c r="K7" s="130">
        <f t="shared" ref="K7:K38" si="1">IF(J7&lt;4.3,0,(J7-425)*0.2)</f>
        <v>79</v>
      </c>
      <c r="L7" s="152">
        <f t="shared" ref="L7:L38" si="2">MAX(E7:G7)</f>
        <v>821</v>
      </c>
      <c r="M7" s="152">
        <f t="shared" ref="M7:M38" si="3">SUM(E7:G7)-L7-N7</f>
        <v>796</v>
      </c>
      <c r="N7" s="152">
        <f t="shared" ref="N7:N38" si="4">MIN(E7:G7)</f>
        <v>773</v>
      </c>
    </row>
    <row r="8" spans="1:15">
      <c r="A8" s="499" t="s">
        <v>220</v>
      </c>
      <c r="B8" s="553" t="s">
        <v>221</v>
      </c>
      <c r="C8" s="932">
        <v>2009</v>
      </c>
      <c r="D8" s="562" t="s">
        <v>35</v>
      </c>
      <c r="E8" s="219"/>
      <c r="F8" s="219">
        <v>748</v>
      </c>
      <c r="G8" s="176">
        <v>766</v>
      </c>
      <c r="H8" s="282">
        <v>67</v>
      </c>
      <c r="I8" s="632">
        <v>2</v>
      </c>
      <c r="J8" s="45">
        <f t="shared" si="0"/>
        <v>760</v>
      </c>
      <c r="K8" s="130">
        <f t="shared" si="1"/>
        <v>67</v>
      </c>
      <c r="L8" s="152">
        <f t="shared" si="2"/>
        <v>766</v>
      </c>
      <c r="M8" s="152">
        <f t="shared" si="3"/>
        <v>0</v>
      </c>
      <c r="N8" s="152">
        <f t="shared" si="4"/>
        <v>748</v>
      </c>
    </row>
    <row r="9" spans="1:15">
      <c r="A9" s="454" t="s">
        <v>159</v>
      </c>
      <c r="B9" s="455" t="s">
        <v>160</v>
      </c>
      <c r="C9" s="509">
        <v>2008</v>
      </c>
      <c r="D9" s="479" t="s">
        <v>85</v>
      </c>
      <c r="E9" s="219"/>
      <c r="F9" s="219">
        <v>703</v>
      </c>
      <c r="G9" s="176">
        <v>763</v>
      </c>
      <c r="H9" s="282">
        <v>67</v>
      </c>
      <c r="I9" s="188">
        <v>3</v>
      </c>
      <c r="J9" s="45">
        <f t="shared" si="0"/>
        <v>760</v>
      </c>
      <c r="K9" s="130">
        <f t="shared" si="1"/>
        <v>67</v>
      </c>
      <c r="L9" s="152">
        <f t="shared" si="2"/>
        <v>763</v>
      </c>
      <c r="M9" s="152">
        <f t="shared" si="3"/>
        <v>0</v>
      </c>
      <c r="N9" s="152">
        <f t="shared" si="4"/>
        <v>703</v>
      </c>
    </row>
    <row r="10" spans="1:15">
      <c r="A10" s="499" t="s">
        <v>176</v>
      </c>
      <c r="B10" s="553" t="s">
        <v>177</v>
      </c>
      <c r="C10" s="447">
        <v>2006</v>
      </c>
      <c r="D10" s="486" t="s">
        <v>178</v>
      </c>
      <c r="E10" s="224">
        <v>722</v>
      </c>
      <c r="F10" s="224">
        <v>762</v>
      </c>
      <c r="G10" s="176">
        <v>737</v>
      </c>
      <c r="H10" s="609">
        <v>67</v>
      </c>
      <c r="I10" s="632"/>
      <c r="J10" s="45">
        <f t="shared" si="0"/>
        <v>760</v>
      </c>
      <c r="K10" s="130">
        <f t="shared" si="1"/>
        <v>67</v>
      </c>
      <c r="L10" s="152">
        <f t="shared" si="2"/>
        <v>762</v>
      </c>
      <c r="M10" s="152">
        <f t="shared" si="3"/>
        <v>737</v>
      </c>
      <c r="N10" s="152">
        <f t="shared" si="4"/>
        <v>722</v>
      </c>
      <c r="O10" s="126"/>
    </row>
    <row r="11" spans="1:15">
      <c r="A11" s="825" t="s">
        <v>166</v>
      </c>
      <c r="B11" s="961" t="s">
        <v>167</v>
      </c>
      <c r="C11" s="509">
        <v>2007</v>
      </c>
      <c r="D11" s="488" t="s">
        <v>29</v>
      </c>
      <c r="E11" s="219">
        <v>733</v>
      </c>
      <c r="F11" s="219">
        <v>726</v>
      </c>
      <c r="G11" s="869">
        <v>762</v>
      </c>
      <c r="H11" s="608">
        <v>67</v>
      </c>
      <c r="I11" s="188"/>
      <c r="J11" s="45">
        <f t="shared" si="0"/>
        <v>760</v>
      </c>
      <c r="K11" s="130">
        <f t="shared" si="1"/>
        <v>67</v>
      </c>
      <c r="L11" s="152">
        <f t="shared" si="2"/>
        <v>762</v>
      </c>
      <c r="M11" s="152">
        <f t="shared" si="3"/>
        <v>733</v>
      </c>
      <c r="N11" s="152">
        <f t="shared" si="4"/>
        <v>726</v>
      </c>
    </row>
    <row r="12" spans="1:15">
      <c r="A12" s="552" t="s">
        <v>231</v>
      </c>
      <c r="B12" s="553" t="s">
        <v>218</v>
      </c>
      <c r="C12" s="932">
        <v>2007</v>
      </c>
      <c r="D12" s="507" t="s">
        <v>232</v>
      </c>
      <c r="E12" s="219"/>
      <c r="F12" s="219">
        <v>760</v>
      </c>
      <c r="G12" s="176"/>
      <c r="H12" s="283">
        <v>67</v>
      </c>
      <c r="I12" s="631"/>
      <c r="J12" s="45">
        <f>FLOOR(L12,10)</f>
        <v>760</v>
      </c>
      <c r="K12" s="130">
        <f>IF(J12&lt;4.3,0,(J12-425)*0.2)</f>
        <v>67</v>
      </c>
      <c r="L12" s="152">
        <f>MAX(E12:G12)</f>
        <v>760</v>
      </c>
      <c r="M12" s="152">
        <f>SUM(E12:G12)-L12-N12</f>
        <v>-760</v>
      </c>
      <c r="N12" s="152">
        <f>MIN(E12:G12)</f>
        <v>760</v>
      </c>
    </row>
    <row r="13" spans="1:15">
      <c r="A13" s="824" t="s">
        <v>227</v>
      </c>
      <c r="B13" s="988" t="s">
        <v>228</v>
      </c>
      <c r="C13" s="1147">
        <v>2009</v>
      </c>
      <c r="D13" s="747" t="s">
        <v>80</v>
      </c>
      <c r="E13" s="219">
        <v>758</v>
      </c>
      <c r="F13" s="219">
        <v>760</v>
      </c>
      <c r="G13" s="176"/>
      <c r="H13" s="284">
        <v>67</v>
      </c>
      <c r="I13" s="632"/>
      <c r="J13" s="45">
        <f>FLOOR(L13,10)</f>
        <v>760</v>
      </c>
      <c r="K13" s="130">
        <f>IF(J13&lt;4.3,0,(J13-425)*0.2)</f>
        <v>67</v>
      </c>
      <c r="L13" s="152">
        <f>MAX(E13:G13)</f>
        <v>760</v>
      </c>
      <c r="M13" s="152">
        <f>SUM(E13:G13)-L13-N13</f>
        <v>0</v>
      </c>
      <c r="N13" s="152">
        <f>MIN(E13:G13)</f>
        <v>758</v>
      </c>
    </row>
    <row r="14" spans="1:15">
      <c r="A14" s="499" t="s">
        <v>215</v>
      </c>
      <c r="B14" s="553" t="s">
        <v>216</v>
      </c>
      <c r="C14" s="932">
        <v>2007</v>
      </c>
      <c r="D14" s="450" t="s">
        <v>170</v>
      </c>
      <c r="E14" s="224">
        <v>736</v>
      </c>
      <c r="F14" s="224"/>
      <c r="G14" s="872">
        <v>744</v>
      </c>
      <c r="H14" s="284">
        <v>63</v>
      </c>
      <c r="I14" s="632"/>
      <c r="J14" s="45">
        <f t="shared" si="0"/>
        <v>740</v>
      </c>
      <c r="K14" s="130">
        <f t="shared" si="1"/>
        <v>63</v>
      </c>
      <c r="L14" s="152">
        <f t="shared" si="2"/>
        <v>744</v>
      </c>
      <c r="M14" s="152">
        <f t="shared" si="3"/>
        <v>0</v>
      </c>
      <c r="N14" s="152">
        <f t="shared" si="4"/>
        <v>736</v>
      </c>
    </row>
    <row r="15" spans="1:15">
      <c r="A15" s="552" t="s">
        <v>214</v>
      </c>
      <c r="B15" s="944" t="s">
        <v>201</v>
      </c>
      <c r="C15" s="1001">
        <v>2007</v>
      </c>
      <c r="D15" s="510" t="s">
        <v>170</v>
      </c>
      <c r="E15" s="219"/>
      <c r="F15" s="219">
        <v>743</v>
      </c>
      <c r="G15" s="1144">
        <v>741</v>
      </c>
      <c r="H15" s="282">
        <v>63</v>
      </c>
      <c r="I15" s="188"/>
      <c r="J15" s="45">
        <f t="shared" si="0"/>
        <v>740</v>
      </c>
      <c r="K15" s="130">
        <f t="shared" si="1"/>
        <v>63</v>
      </c>
      <c r="L15" s="152">
        <f t="shared" si="2"/>
        <v>743</v>
      </c>
      <c r="M15" s="152">
        <f t="shared" si="3"/>
        <v>0</v>
      </c>
      <c r="N15" s="152">
        <f t="shared" si="4"/>
        <v>741</v>
      </c>
    </row>
    <row r="16" spans="1:15">
      <c r="A16" s="630" t="s">
        <v>174</v>
      </c>
      <c r="B16" s="500" t="s">
        <v>175</v>
      </c>
      <c r="C16" s="932">
        <v>2008</v>
      </c>
      <c r="D16" s="562" t="s">
        <v>35</v>
      </c>
      <c r="E16" s="219"/>
      <c r="F16" s="219">
        <v>727</v>
      </c>
      <c r="G16" s="176">
        <v>742</v>
      </c>
      <c r="H16" s="283">
        <v>63</v>
      </c>
      <c r="I16" s="133"/>
      <c r="J16" s="45">
        <f t="shared" si="0"/>
        <v>740</v>
      </c>
      <c r="K16" s="130">
        <f t="shared" si="1"/>
        <v>63</v>
      </c>
      <c r="L16" s="152">
        <f t="shared" si="2"/>
        <v>742</v>
      </c>
      <c r="M16" s="152">
        <f t="shared" si="3"/>
        <v>0</v>
      </c>
      <c r="N16" s="152">
        <f t="shared" si="4"/>
        <v>727</v>
      </c>
    </row>
    <row r="17" spans="1:14">
      <c r="A17" s="454" t="s">
        <v>190</v>
      </c>
      <c r="B17" s="455" t="s">
        <v>191</v>
      </c>
      <c r="C17" s="509">
        <v>2007</v>
      </c>
      <c r="D17" s="479" t="s">
        <v>58</v>
      </c>
      <c r="E17" s="219">
        <v>719</v>
      </c>
      <c r="F17" s="219">
        <v>730</v>
      </c>
      <c r="G17" s="176">
        <v>741</v>
      </c>
      <c r="H17" s="282">
        <v>63</v>
      </c>
      <c r="I17" s="133"/>
      <c r="J17" s="45">
        <f t="shared" si="0"/>
        <v>740</v>
      </c>
      <c r="K17" s="130">
        <f t="shared" si="1"/>
        <v>63</v>
      </c>
      <c r="L17" s="152">
        <f t="shared" si="2"/>
        <v>741</v>
      </c>
      <c r="M17" s="152">
        <f t="shared" si="3"/>
        <v>730</v>
      </c>
      <c r="N17" s="152">
        <f t="shared" si="4"/>
        <v>719</v>
      </c>
    </row>
    <row r="18" spans="1:14">
      <c r="A18" s="499" t="s">
        <v>198</v>
      </c>
      <c r="B18" s="999" t="s">
        <v>199</v>
      </c>
      <c r="C18" s="447">
        <v>2007</v>
      </c>
      <c r="D18" s="486" t="s">
        <v>29</v>
      </c>
      <c r="E18" s="224">
        <v>699</v>
      </c>
      <c r="F18" s="224">
        <v>719</v>
      </c>
      <c r="G18" s="176">
        <v>739</v>
      </c>
      <c r="H18" s="609">
        <v>61</v>
      </c>
      <c r="I18" s="133"/>
      <c r="J18" s="45">
        <f t="shared" si="0"/>
        <v>730</v>
      </c>
      <c r="K18" s="130">
        <f t="shared" si="1"/>
        <v>61</v>
      </c>
      <c r="L18" s="152">
        <f t="shared" si="2"/>
        <v>739</v>
      </c>
      <c r="M18" s="152">
        <f t="shared" si="3"/>
        <v>719</v>
      </c>
      <c r="N18" s="152">
        <f t="shared" si="4"/>
        <v>699</v>
      </c>
    </row>
    <row r="19" spans="1:14">
      <c r="A19" s="552" t="s">
        <v>186</v>
      </c>
      <c r="B19" s="584" t="s">
        <v>187</v>
      </c>
      <c r="C19" s="477">
        <v>2006</v>
      </c>
      <c r="D19" s="497" t="s">
        <v>178</v>
      </c>
      <c r="E19" s="219">
        <v>734</v>
      </c>
      <c r="F19" s="212"/>
      <c r="G19" s="257">
        <v>738</v>
      </c>
      <c r="H19" s="283">
        <v>61</v>
      </c>
      <c r="I19" s="188"/>
      <c r="J19" s="45">
        <f t="shared" si="0"/>
        <v>730</v>
      </c>
      <c r="K19" s="130">
        <f t="shared" si="1"/>
        <v>61</v>
      </c>
      <c r="L19" s="152">
        <f t="shared" si="2"/>
        <v>738</v>
      </c>
      <c r="M19" s="152">
        <f t="shared" si="3"/>
        <v>0</v>
      </c>
      <c r="N19" s="152">
        <f t="shared" si="4"/>
        <v>734</v>
      </c>
    </row>
    <row r="20" spans="1:14">
      <c r="A20" s="499" t="s">
        <v>168</v>
      </c>
      <c r="B20" s="553" t="s">
        <v>169</v>
      </c>
      <c r="C20" s="932">
        <v>2008</v>
      </c>
      <c r="D20" s="450" t="s">
        <v>170</v>
      </c>
      <c r="E20" s="219">
        <v>732</v>
      </c>
      <c r="F20" s="212">
        <v>736</v>
      </c>
      <c r="G20" s="235">
        <v>730</v>
      </c>
      <c r="H20" s="282">
        <v>61</v>
      </c>
      <c r="I20" s="133"/>
      <c r="J20" s="45">
        <f t="shared" si="0"/>
        <v>730</v>
      </c>
      <c r="K20" s="130">
        <f t="shared" si="1"/>
        <v>61</v>
      </c>
      <c r="L20" s="152">
        <f t="shared" si="2"/>
        <v>736</v>
      </c>
      <c r="M20" s="152">
        <f t="shared" si="3"/>
        <v>732</v>
      </c>
      <c r="N20" s="152">
        <f t="shared" si="4"/>
        <v>730</v>
      </c>
    </row>
    <row r="21" spans="1:14">
      <c r="A21" s="772" t="s">
        <v>252</v>
      </c>
      <c r="B21" s="455" t="s">
        <v>253</v>
      </c>
      <c r="C21" s="509">
        <v>2007</v>
      </c>
      <c r="D21" s="486" t="s">
        <v>29</v>
      </c>
      <c r="E21" s="219">
        <v>719</v>
      </c>
      <c r="F21" s="212">
        <v>731</v>
      </c>
      <c r="G21" s="155">
        <v>726</v>
      </c>
      <c r="H21" s="282">
        <v>61</v>
      </c>
      <c r="I21" s="632"/>
      <c r="J21" s="45">
        <f t="shared" si="0"/>
        <v>730</v>
      </c>
      <c r="K21" s="130">
        <f t="shared" si="1"/>
        <v>61</v>
      </c>
      <c r="L21" s="152">
        <f t="shared" si="2"/>
        <v>731</v>
      </c>
      <c r="M21" s="152">
        <f t="shared" si="3"/>
        <v>726</v>
      </c>
      <c r="N21" s="152">
        <f t="shared" si="4"/>
        <v>719</v>
      </c>
    </row>
    <row r="22" spans="1:14">
      <c r="A22" s="454" t="s">
        <v>171</v>
      </c>
      <c r="B22" s="455" t="s">
        <v>165</v>
      </c>
      <c r="C22" s="482">
        <v>2007</v>
      </c>
      <c r="D22" s="479" t="s">
        <v>85</v>
      </c>
      <c r="E22" s="224">
        <v>692</v>
      </c>
      <c r="F22" s="352">
        <v>721</v>
      </c>
      <c r="G22" s="155">
        <v>730</v>
      </c>
      <c r="H22" s="609">
        <v>61</v>
      </c>
      <c r="I22" s="726"/>
      <c r="J22" s="45">
        <f t="shared" si="0"/>
        <v>730</v>
      </c>
      <c r="K22" s="130">
        <f t="shared" si="1"/>
        <v>61</v>
      </c>
      <c r="L22" s="152">
        <f t="shared" si="2"/>
        <v>730</v>
      </c>
      <c r="M22" s="152">
        <f t="shared" si="3"/>
        <v>721</v>
      </c>
      <c r="N22" s="152">
        <f t="shared" si="4"/>
        <v>692</v>
      </c>
    </row>
    <row r="23" spans="1:14">
      <c r="A23" s="552" t="s">
        <v>241</v>
      </c>
      <c r="B23" s="584" t="s">
        <v>242</v>
      </c>
      <c r="C23" s="1001">
        <v>2010</v>
      </c>
      <c r="D23" s="566" t="s">
        <v>35</v>
      </c>
      <c r="E23" s="219">
        <v>701</v>
      </c>
      <c r="F23" s="212">
        <v>727</v>
      </c>
      <c r="G23" s="257">
        <v>711</v>
      </c>
      <c r="H23" s="608">
        <v>59</v>
      </c>
      <c r="I23" s="133"/>
      <c r="J23" s="45">
        <f t="shared" si="0"/>
        <v>720</v>
      </c>
      <c r="K23" s="130">
        <f t="shared" si="1"/>
        <v>59</v>
      </c>
      <c r="L23" s="152">
        <f t="shared" si="2"/>
        <v>727</v>
      </c>
      <c r="M23" s="152">
        <f t="shared" si="3"/>
        <v>711</v>
      </c>
      <c r="N23" s="152">
        <f t="shared" si="4"/>
        <v>701</v>
      </c>
    </row>
    <row r="24" spans="1:14">
      <c r="A24" s="499" t="s">
        <v>196</v>
      </c>
      <c r="B24" s="553" t="s">
        <v>197</v>
      </c>
      <c r="C24" s="932">
        <v>2009</v>
      </c>
      <c r="D24" s="568" t="s">
        <v>163</v>
      </c>
      <c r="E24" s="219">
        <v>705</v>
      </c>
      <c r="F24" s="212">
        <v>724</v>
      </c>
      <c r="G24" s="155">
        <v>712</v>
      </c>
      <c r="H24" s="283">
        <v>59</v>
      </c>
      <c r="I24" s="632"/>
      <c r="J24" s="45">
        <f t="shared" si="0"/>
        <v>720</v>
      </c>
      <c r="K24" s="130">
        <f t="shared" si="1"/>
        <v>59</v>
      </c>
      <c r="L24" s="152">
        <f t="shared" si="2"/>
        <v>724</v>
      </c>
      <c r="M24" s="152">
        <f t="shared" si="3"/>
        <v>712</v>
      </c>
      <c r="N24" s="152">
        <f t="shared" si="4"/>
        <v>705</v>
      </c>
    </row>
    <row r="25" spans="1:14">
      <c r="A25" s="454" t="s">
        <v>263</v>
      </c>
      <c r="B25" s="455" t="s">
        <v>264</v>
      </c>
      <c r="C25" s="482">
        <v>2010</v>
      </c>
      <c r="D25" s="479" t="s">
        <v>213</v>
      </c>
      <c r="E25" s="219">
        <v>704</v>
      </c>
      <c r="F25" s="212">
        <v>713</v>
      </c>
      <c r="G25" s="155">
        <v>723</v>
      </c>
      <c r="H25" s="284">
        <v>59</v>
      </c>
      <c r="I25" s="899"/>
      <c r="J25" s="45">
        <f t="shared" si="0"/>
        <v>720</v>
      </c>
      <c r="K25" s="130">
        <f t="shared" si="1"/>
        <v>59</v>
      </c>
      <c r="L25" s="152">
        <f t="shared" si="2"/>
        <v>723</v>
      </c>
      <c r="M25" s="152">
        <f t="shared" si="3"/>
        <v>713</v>
      </c>
      <c r="N25" s="152">
        <f t="shared" si="4"/>
        <v>704</v>
      </c>
    </row>
    <row r="26" spans="1:14">
      <c r="A26" s="454" t="s">
        <v>192</v>
      </c>
      <c r="B26" s="455" t="s">
        <v>182</v>
      </c>
      <c r="C26" s="482">
        <v>2007</v>
      </c>
      <c r="D26" s="479" t="s">
        <v>85</v>
      </c>
      <c r="E26" s="224">
        <v>710</v>
      </c>
      <c r="F26" s="352">
        <v>723</v>
      </c>
      <c r="G26" s="155">
        <v>675</v>
      </c>
      <c r="H26" s="282">
        <v>59</v>
      </c>
      <c r="I26" s="133"/>
      <c r="J26" s="45">
        <f t="shared" si="0"/>
        <v>720</v>
      </c>
      <c r="K26" s="130">
        <f t="shared" si="1"/>
        <v>59</v>
      </c>
      <c r="L26" s="152">
        <f t="shared" si="2"/>
        <v>723</v>
      </c>
      <c r="M26" s="152">
        <f t="shared" si="3"/>
        <v>710</v>
      </c>
      <c r="N26" s="152">
        <f t="shared" si="4"/>
        <v>675</v>
      </c>
    </row>
    <row r="27" spans="1:14">
      <c r="A27" s="552" t="s">
        <v>240</v>
      </c>
      <c r="B27" s="584" t="s">
        <v>182</v>
      </c>
      <c r="C27" s="478">
        <v>2010</v>
      </c>
      <c r="D27" s="494" t="s">
        <v>17</v>
      </c>
      <c r="E27" s="219">
        <v>704</v>
      </c>
      <c r="F27" s="256">
        <v>718</v>
      </c>
      <c r="G27" s="257">
        <v>721</v>
      </c>
      <c r="H27" s="608">
        <v>59</v>
      </c>
      <c r="I27" s="632"/>
      <c r="J27" s="45">
        <f t="shared" si="0"/>
        <v>720</v>
      </c>
      <c r="K27" s="130">
        <f t="shared" si="1"/>
        <v>59</v>
      </c>
      <c r="L27" s="152">
        <f t="shared" si="2"/>
        <v>721</v>
      </c>
      <c r="M27" s="152">
        <f t="shared" si="3"/>
        <v>718</v>
      </c>
      <c r="N27" s="152">
        <f t="shared" si="4"/>
        <v>704</v>
      </c>
    </row>
    <row r="28" spans="1:14">
      <c r="A28" s="499" t="s">
        <v>254</v>
      </c>
      <c r="B28" s="999" t="s">
        <v>255</v>
      </c>
      <c r="C28" s="477">
        <v>2009</v>
      </c>
      <c r="D28" s="486" t="s">
        <v>29</v>
      </c>
      <c r="E28" s="219">
        <v>708</v>
      </c>
      <c r="F28" s="212"/>
      <c r="G28" s="155">
        <v>721</v>
      </c>
      <c r="H28" s="283">
        <v>59</v>
      </c>
      <c r="I28" s="188"/>
      <c r="J28" s="45">
        <f t="shared" si="0"/>
        <v>720</v>
      </c>
      <c r="K28" s="130">
        <f t="shared" si="1"/>
        <v>59</v>
      </c>
      <c r="L28" s="152">
        <f t="shared" si="2"/>
        <v>721</v>
      </c>
      <c r="M28" s="152">
        <f t="shared" si="3"/>
        <v>0</v>
      </c>
      <c r="N28" s="152">
        <f t="shared" si="4"/>
        <v>708</v>
      </c>
    </row>
    <row r="29" spans="1:14">
      <c r="A29" s="552" t="s">
        <v>229</v>
      </c>
      <c r="B29" s="584" t="s">
        <v>191</v>
      </c>
      <c r="C29" s="447">
        <v>2008</v>
      </c>
      <c r="D29" s="559" t="s">
        <v>230</v>
      </c>
      <c r="E29" s="219">
        <v>708</v>
      </c>
      <c r="F29" s="212">
        <v>717</v>
      </c>
      <c r="G29" s="155">
        <v>720</v>
      </c>
      <c r="H29" s="282">
        <v>59</v>
      </c>
      <c r="I29" s="133"/>
      <c r="J29" s="45">
        <f t="shared" si="0"/>
        <v>720</v>
      </c>
      <c r="K29" s="130">
        <f t="shared" si="1"/>
        <v>59</v>
      </c>
      <c r="L29" s="152">
        <f t="shared" si="2"/>
        <v>720</v>
      </c>
      <c r="M29" s="152">
        <f t="shared" si="3"/>
        <v>717</v>
      </c>
      <c r="N29" s="152">
        <f t="shared" si="4"/>
        <v>708</v>
      </c>
    </row>
    <row r="30" spans="1:14">
      <c r="A30" s="499" t="s">
        <v>181</v>
      </c>
      <c r="B30" s="553" t="s">
        <v>182</v>
      </c>
      <c r="C30" s="447">
        <v>2009</v>
      </c>
      <c r="D30" s="486" t="s">
        <v>178</v>
      </c>
      <c r="E30" s="224">
        <v>676</v>
      </c>
      <c r="F30" s="352">
        <v>620</v>
      </c>
      <c r="G30" s="155">
        <v>717</v>
      </c>
      <c r="H30" s="609">
        <v>57</v>
      </c>
      <c r="I30" s="632"/>
      <c r="J30" s="45">
        <f t="shared" si="0"/>
        <v>710</v>
      </c>
      <c r="K30" s="130">
        <f t="shared" si="1"/>
        <v>57</v>
      </c>
      <c r="L30" s="152">
        <f t="shared" si="2"/>
        <v>717</v>
      </c>
      <c r="M30" s="152">
        <f t="shared" si="3"/>
        <v>676</v>
      </c>
      <c r="N30" s="152">
        <f t="shared" si="4"/>
        <v>620</v>
      </c>
    </row>
    <row r="31" spans="1:14">
      <c r="A31" s="552" t="s">
        <v>224</v>
      </c>
      <c r="B31" s="584" t="s">
        <v>225</v>
      </c>
      <c r="C31" s="1001">
        <v>2006</v>
      </c>
      <c r="D31" s="457" t="s">
        <v>170</v>
      </c>
      <c r="E31" s="219">
        <v>709</v>
      </c>
      <c r="F31" s="212">
        <v>711</v>
      </c>
      <c r="G31" s="878"/>
      <c r="H31" s="608">
        <v>57</v>
      </c>
      <c r="I31" s="188"/>
      <c r="J31" s="45">
        <f t="shared" si="0"/>
        <v>710</v>
      </c>
      <c r="K31" s="130">
        <f t="shared" si="1"/>
        <v>57</v>
      </c>
      <c r="L31" s="152">
        <f t="shared" si="2"/>
        <v>711</v>
      </c>
      <c r="M31" s="152">
        <f t="shared" si="3"/>
        <v>0</v>
      </c>
      <c r="N31" s="152">
        <f t="shared" si="4"/>
        <v>709</v>
      </c>
    </row>
    <row r="32" spans="1:14">
      <c r="A32" s="499" t="s">
        <v>193</v>
      </c>
      <c r="B32" s="553" t="s">
        <v>194</v>
      </c>
      <c r="C32" s="447">
        <v>2008</v>
      </c>
      <c r="D32" s="560" t="s">
        <v>195</v>
      </c>
      <c r="E32" s="219">
        <v>701</v>
      </c>
      <c r="F32" s="212">
        <v>708</v>
      </c>
      <c r="G32" s="155"/>
      <c r="H32" s="282">
        <v>55</v>
      </c>
      <c r="I32" s="133"/>
      <c r="J32" s="45">
        <f t="shared" si="0"/>
        <v>700</v>
      </c>
      <c r="K32" s="130">
        <f t="shared" si="1"/>
        <v>55</v>
      </c>
      <c r="L32" s="152">
        <f t="shared" si="2"/>
        <v>708</v>
      </c>
      <c r="M32" s="152">
        <f t="shared" si="3"/>
        <v>0</v>
      </c>
      <c r="N32" s="152">
        <f t="shared" si="4"/>
        <v>701</v>
      </c>
    </row>
    <row r="33" spans="1:14">
      <c r="A33" s="454" t="s">
        <v>217</v>
      </c>
      <c r="B33" s="455" t="s">
        <v>218</v>
      </c>
      <c r="C33" s="482">
        <v>2009</v>
      </c>
      <c r="D33" s="494" t="s">
        <v>58</v>
      </c>
      <c r="E33" s="219">
        <v>699</v>
      </c>
      <c r="F33" s="212">
        <v>703</v>
      </c>
      <c r="G33" s="155">
        <v>699</v>
      </c>
      <c r="H33" s="283">
        <v>55</v>
      </c>
      <c r="I33" s="631"/>
      <c r="J33" s="45">
        <f t="shared" si="0"/>
        <v>700</v>
      </c>
      <c r="K33" s="130">
        <f t="shared" si="1"/>
        <v>55</v>
      </c>
      <c r="L33" s="152">
        <f t="shared" si="2"/>
        <v>703</v>
      </c>
      <c r="M33" s="152">
        <f t="shared" si="3"/>
        <v>699</v>
      </c>
      <c r="N33" s="152">
        <f t="shared" si="4"/>
        <v>699</v>
      </c>
    </row>
    <row r="34" spans="1:14">
      <c r="A34" s="824" t="s">
        <v>183</v>
      </c>
      <c r="B34" s="947" t="s">
        <v>184</v>
      </c>
      <c r="C34" s="932">
        <v>2006</v>
      </c>
      <c r="D34" s="627" t="s">
        <v>185</v>
      </c>
      <c r="E34" s="224"/>
      <c r="F34" s="352">
        <v>702</v>
      </c>
      <c r="G34" s="155">
        <v>701</v>
      </c>
      <c r="H34" s="282">
        <v>55</v>
      </c>
      <c r="I34" s="632"/>
      <c r="J34" s="45">
        <f t="shared" si="0"/>
        <v>700</v>
      </c>
      <c r="K34" s="130">
        <f t="shared" si="1"/>
        <v>55</v>
      </c>
      <c r="L34" s="152">
        <f t="shared" si="2"/>
        <v>702</v>
      </c>
      <c r="M34" s="152">
        <f t="shared" si="3"/>
        <v>0</v>
      </c>
      <c r="N34" s="152">
        <f t="shared" si="4"/>
        <v>701</v>
      </c>
    </row>
    <row r="35" spans="1:14">
      <c r="A35" s="552" t="s">
        <v>233</v>
      </c>
      <c r="B35" s="584" t="s">
        <v>182</v>
      </c>
      <c r="C35" s="478">
        <v>2007</v>
      </c>
      <c r="D35" s="494" t="s">
        <v>17</v>
      </c>
      <c r="E35" s="219">
        <v>688</v>
      </c>
      <c r="F35" s="212">
        <v>692</v>
      </c>
      <c r="G35" s="257">
        <v>700</v>
      </c>
      <c r="H35" s="608">
        <v>55</v>
      </c>
      <c r="I35" s="133"/>
      <c r="J35" s="45">
        <f t="shared" si="0"/>
        <v>700</v>
      </c>
      <c r="K35" s="130">
        <f t="shared" si="1"/>
        <v>55</v>
      </c>
      <c r="L35" s="152">
        <f t="shared" si="2"/>
        <v>700</v>
      </c>
      <c r="M35" s="152">
        <f t="shared" si="3"/>
        <v>692</v>
      </c>
      <c r="N35" s="152">
        <f t="shared" si="4"/>
        <v>688</v>
      </c>
    </row>
    <row r="36" spans="1:14">
      <c r="A36" s="826" t="s">
        <v>245</v>
      </c>
      <c r="B36" s="989" t="s">
        <v>246</v>
      </c>
      <c r="C36" s="521">
        <v>2010</v>
      </c>
      <c r="D36" s="560" t="s">
        <v>230</v>
      </c>
      <c r="E36" s="219">
        <v>694</v>
      </c>
      <c r="F36" s="212">
        <v>696</v>
      </c>
      <c r="G36" s="155"/>
      <c r="H36" s="283">
        <v>53</v>
      </c>
      <c r="I36" s="632"/>
      <c r="J36" s="45">
        <f t="shared" si="0"/>
        <v>690</v>
      </c>
      <c r="K36" s="130">
        <f t="shared" si="1"/>
        <v>53</v>
      </c>
      <c r="L36" s="152">
        <f t="shared" si="2"/>
        <v>696</v>
      </c>
      <c r="M36" s="152">
        <f t="shared" si="3"/>
        <v>0</v>
      </c>
      <c r="N36" s="152">
        <f t="shared" si="4"/>
        <v>694</v>
      </c>
    </row>
    <row r="37" spans="1:14">
      <c r="A37" s="837" t="s">
        <v>259</v>
      </c>
      <c r="B37" s="987" t="s">
        <v>260</v>
      </c>
      <c r="C37" s="1000">
        <v>2009</v>
      </c>
      <c r="D37" s="992" t="s">
        <v>185</v>
      </c>
      <c r="E37" s="219">
        <v>692</v>
      </c>
      <c r="F37" s="212">
        <v>693</v>
      </c>
      <c r="G37" s="155">
        <v>670</v>
      </c>
      <c r="H37" s="284">
        <v>53</v>
      </c>
      <c r="I37" s="188"/>
      <c r="J37" s="45">
        <f t="shared" si="0"/>
        <v>690</v>
      </c>
      <c r="K37" s="130">
        <f t="shared" si="1"/>
        <v>53</v>
      </c>
      <c r="L37" s="152">
        <f t="shared" si="2"/>
        <v>693</v>
      </c>
      <c r="M37" s="152">
        <f t="shared" si="3"/>
        <v>692</v>
      </c>
      <c r="N37" s="152">
        <f t="shared" si="4"/>
        <v>670</v>
      </c>
    </row>
    <row r="38" spans="1:14">
      <c r="A38" s="824" t="s">
        <v>269</v>
      </c>
      <c r="B38" s="947" t="s">
        <v>239</v>
      </c>
      <c r="C38" s="935">
        <v>2006</v>
      </c>
      <c r="D38" s="559" t="s">
        <v>202</v>
      </c>
      <c r="E38" s="224">
        <v>673</v>
      </c>
      <c r="F38" s="352">
        <v>670</v>
      </c>
      <c r="G38" s="235">
        <v>690</v>
      </c>
      <c r="H38" s="282">
        <v>53</v>
      </c>
      <c r="I38" s="133"/>
      <c r="J38" s="45">
        <f t="shared" si="0"/>
        <v>690</v>
      </c>
      <c r="K38" s="130">
        <f t="shared" si="1"/>
        <v>53</v>
      </c>
      <c r="L38" s="152">
        <f t="shared" si="2"/>
        <v>690</v>
      </c>
      <c r="M38" s="152">
        <f t="shared" si="3"/>
        <v>673</v>
      </c>
      <c r="N38" s="152">
        <f t="shared" si="4"/>
        <v>670</v>
      </c>
    </row>
    <row r="39" spans="1:14">
      <c r="A39" s="552" t="s">
        <v>226</v>
      </c>
      <c r="B39" s="944" t="s">
        <v>177</v>
      </c>
      <c r="C39" s="478">
        <v>2008</v>
      </c>
      <c r="D39" s="497" t="s">
        <v>178</v>
      </c>
      <c r="E39" s="219">
        <v>677</v>
      </c>
      <c r="F39" s="212">
        <v>688</v>
      </c>
      <c r="G39" s="257"/>
      <c r="H39" s="283">
        <v>51</v>
      </c>
      <c r="I39" s="632"/>
      <c r="J39" s="45">
        <f t="shared" ref="J39:J65" si="5">FLOOR(L39,10)</f>
        <v>680</v>
      </c>
      <c r="K39" s="130">
        <f t="shared" ref="K39:K65" si="6">IF(J39&lt;4.3,0,(J39-425)*0.2)</f>
        <v>51</v>
      </c>
      <c r="L39" s="152">
        <f t="shared" ref="L39:L65" si="7">MAX(E39:G39)</f>
        <v>688</v>
      </c>
      <c r="M39" s="152">
        <f t="shared" ref="M39:M65" si="8">SUM(E39:G39)-L39-N39</f>
        <v>0</v>
      </c>
      <c r="N39" s="152">
        <f t="shared" ref="N39:N65" si="9">MIN(E39:G39)</f>
        <v>677</v>
      </c>
    </row>
    <row r="40" spans="1:14">
      <c r="A40" s="454" t="s">
        <v>251</v>
      </c>
      <c r="B40" s="844" t="s">
        <v>111</v>
      </c>
      <c r="C40" s="482">
        <v>2010</v>
      </c>
      <c r="D40" s="479" t="s">
        <v>213</v>
      </c>
      <c r="E40" s="219">
        <v>648</v>
      </c>
      <c r="F40" s="212">
        <v>673</v>
      </c>
      <c r="G40" s="155">
        <v>685</v>
      </c>
      <c r="H40" s="282">
        <v>51</v>
      </c>
      <c r="I40" s="188"/>
      <c r="J40" s="45">
        <f t="shared" si="5"/>
        <v>680</v>
      </c>
      <c r="K40" s="130">
        <f t="shared" si="6"/>
        <v>51</v>
      </c>
      <c r="L40" s="152">
        <f t="shared" si="7"/>
        <v>685</v>
      </c>
      <c r="M40" s="152">
        <f t="shared" si="8"/>
        <v>673</v>
      </c>
      <c r="N40" s="152">
        <f t="shared" si="9"/>
        <v>648</v>
      </c>
    </row>
    <row r="41" spans="1:14">
      <c r="A41" s="499" t="s">
        <v>164</v>
      </c>
      <c r="B41" s="500" t="s">
        <v>165</v>
      </c>
      <c r="C41" s="932">
        <v>2010</v>
      </c>
      <c r="D41" s="559" t="s">
        <v>163</v>
      </c>
      <c r="E41" s="219">
        <v>641</v>
      </c>
      <c r="F41" s="212">
        <v>670</v>
      </c>
      <c r="G41" s="155">
        <v>678</v>
      </c>
      <c r="H41" s="283">
        <v>49</v>
      </c>
      <c r="I41" s="133"/>
      <c r="J41" s="45">
        <f t="shared" si="5"/>
        <v>670</v>
      </c>
      <c r="K41" s="130">
        <f t="shared" si="6"/>
        <v>49</v>
      </c>
      <c r="L41" s="152">
        <f t="shared" si="7"/>
        <v>678</v>
      </c>
      <c r="M41" s="152">
        <f t="shared" si="8"/>
        <v>670</v>
      </c>
      <c r="N41" s="152">
        <f t="shared" si="9"/>
        <v>641</v>
      </c>
    </row>
    <row r="42" spans="1:14">
      <c r="A42" s="499" t="s">
        <v>161</v>
      </c>
      <c r="B42" s="553" t="s">
        <v>162</v>
      </c>
      <c r="C42" s="932">
        <v>2009</v>
      </c>
      <c r="D42" s="559" t="s">
        <v>163</v>
      </c>
      <c r="E42" s="224">
        <v>652</v>
      </c>
      <c r="F42" s="352">
        <v>678</v>
      </c>
      <c r="G42" s="155"/>
      <c r="H42" s="282">
        <v>49</v>
      </c>
      <c r="I42" s="133"/>
      <c r="J42" s="45">
        <f t="shared" si="5"/>
        <v>670</v>
      </c>
      <c r="K42" s="130">
        <f t="shared" si="6"/>
        <v>49</v>
      </c>
      <c r="L42" s="152">
        <f t="shared" si="7"/>
        <v>678</v>
      </c>
      <c r="M42" s="152">
        <f t="shared" si="8"/>
        <v>0</v>
      </c>
      <c r="N42" s="152">
        <f t="shared" si="9"/>
        <v>652</v>
      </c>
    </row>
    <row r="43" spans="1:14">
      <c r="A43" s="825" t="s">
        <v>179</v>
      </c>
      <c r="B43" s="951" t="s">
        <v>180</v>
      </c>
      <c r="C43" s="456">
        <v>2007</v>
      </c>
      <c r="D43" s="481" t="s">
        <v>85</v>
      </c>
      <c r="E43" s="220">
        <v>658</v>
      </c>
      <c r="F43" s="612">
        <v>651</v>
      </c>
      <c r="G43" s="242">
        <v>677</v>
      </c>
      <c r="H43" s="608">
        <v>49</v>
      </c>
      <c r="I43" s="188"/>
      <c r="J43" s="45">
        <f t="shared" si="5"/>
        <v>670</v>
      </c>
      <c r="K43" s="130">
        <f t="shared" si="6"/>
        <v>49</v>
      </c>
      <c r="L43" s="152">
        <f t="shared" si="7"/>
        <v>677</v>
      </c>
      <c r="M43" s="152">
        <f t="shared" si="8"/>
        <v>658</v>
      </c>
      <c r="N43" s="152">
        <f t="shared" si="9"/>
        <v>651</v>
      </c>
    </row>
    <row r="44" spans="1:14">
      <c r="A44" s="824" t="s">
        <v>203</v>
      </c>
      <c r="B44" s="947" t="s">
        <v>204</v>
      </c>
      <c r="C44" s="935">
        <v>2007</v>
      </c>
      <c r="D44" s="568" t="s">
        <v>202</v>
      </c>
      <c r="E44" s="224">
        <v>667</v>
      </c>
      <c r="F44" s="212">
        <v>668</v>
      </c>
      <c r="G44" s="235">
        <v>676</v>
      </c>
      <c r="H44" s="282">
        <v>49</v>
      </c>
      <c r="I44" s="133"/>
      <c r="J44" s="45">
        <f t="shared" si="5"/>
        <v>670</v>
      </c>
      <c r="K44" s="130">
        <f t="shared" si="6"/>
        <v>49</v>
      </c>
      <c r="L44" s="152">
        <f t="shared" si="7"/>
        <v>676</v>
      </c>
      <c r="M44" s="152">
        <f t="shared" si="8"/>
        <v>668</v>
      </c>
      <c r="N44" s="152">
        <f t="shared" si="9"/>
        <v>667</v>
      </c>
    </row>
    <row r="45" spans="1:14">
      <c r="A45" s="824" t="s">
        <v>249</v>
      </c>
      <c r="B45" s="947" t="s">
        <v>250</v>
      </c>
      <c r="C45" s="935">
        <v>2009</v>
      </c>
      <c r="D45" s="559" t="s">
        <v>202</v>
      </c>
      <c r="E45" s="219">
        <v>674</v>
      </c>
      <c r="F45" s="212">
        <v>675</v>
      </c>
      <c r="G45" s="235"/>
      <c r="H45" s="283">
        <v>49</v>
      </c>
      <c r="I45" s="632"/>
      <c r="J45" s="45">
        <f t="shared" si="5"/>
        <v>670</v>
      </c>
      <c r="K45" s="130">
        <f t="shared" si="6"/>
        <v>49</v>
      </c>
      <c r="L45" s="152">
        <f t="shared" si="7"/>
        <v>675</v>
      </c>
      <c r="M45" s="152">
        <f t="shared" si="8"/>
        <v>0</v>
      </c>
      <c r="N45" s="152">
        <f t="shared" si="9"/>
        <v>674</v>
      </c>
    </row>
    <row r="46" spans="1:14">
      <c r="A46" s="499" t="s">
        <v>261</v>
      </c>
      <c r="B46" s="553" t="s">
        <v>262</v>
      </c>
      <c r="C46" s="932">
        <v>2008</v>
      </c>
      <c r="D46" s="450" t="s">
        <v>232</v>
      </c>
      <c r="E46" s="224"/>
      <c r="F46" s="352">
        <v>672</v>
      </c>
      <c r="G46" s="155">
        <v>656</v>
      </c>
      <c r="H46" s="282">
        <v>49</v>
      </c>
      <c r="I46" s="188"/>
      <c r="J46" s="45">
        <f t="shared" si="5"/>
        <v>670</v>
      </c>
      <c r="K46" s="130">
        <f t="shared" si="6"/>
        <v>49</v>
      </c>
      <c r="L46" s="152">
        <f t="shared" si="7"/>
        <v>672</v>
      </c>
      <c r="M46" s="152">
        <f t="shared" si="8"/>
        <v>0</v>
      </c>
      <c r="N46" s="152">
        <f t="shared" si="9"/>
        <v>656</v>
      </c>
    </row>
    <row r="47" spans="1:14">
      <c r="A47" s="823" t="s">
        <v>205</v>
      </c>
      <c r="B47" s="946" t="s">
        <v>206</v>
      </c>
      <c r="C47" s="1143">
        <v>2008</v>
      </c>
      <c r="D47" s="992" t="s">
        <v>80</v>
      </c>
      <c r="E47" s="219">
        <v>628</v>
      </c>
      <c r="F47" s="212">
        <v>639</v>
      </c>
      <c r="G47" s="257">
        <v>671</v>
      </c>
      <c r="H47" s="608">
        <v>49</v>
      </c>
      <c r="I47" s="133"/>
      <c r="J47" s="45">
        <f t="shared" si="5"/>
        <v>670</v>
      </c>
      <c r="K47" s="130">
        <f t="shared" si="6"/>
        <v>49</v>
      </c>
      <c r="L47" s="152">
        <f t="shared" si="7"/>
        <v>671</v>
      </c>
      <c r="M47" s="152">
        <f t="shared" si="8"/>
        <v>639</v>
      </c>
      <c r="N47" s="152">
        <f t="shared" si="9"/>
        <v>628</v>
      </c>
    </row>
    <row r="48" spans="1:14">
      <c r="A48" s="454" t="s">
        <v>207</v>
      </c>
      <c r="B48" s="455" t="s">
        <v>208</v>
      </c>
      <c r="C48" s="482">
        <v>2008</v>
      </c>
      <c r="D48" s="534" t="s">
        <v>58</v>
      </c>
      <c r="E48" s="224">
        <v>671</v>
      </c>
      <c r="F48" s="213"/>
      <c r="G48" s="242">
        <v>646</v>
      </c>
      <c r="H48" s="283">
        <v>49</v>
      </c>
      <c r="I48" s="631"/>
      <c r="J48" s="45">
        <f t="shared" si="5"/>
        <v>670</v>
      </c>
      <c r="K48" s="130">
        <f t="shared" si="6"/>
        <v>49</v>
      </c>
      <c r="L48" s="152">
        <f t="shared" si="7"/>
        <v>671</v>
      </c>
      <c r="M48" s="152">
        <f t="shared" si="8"/>
        <v>0</v>
      </c>
      <c r="N48" s="152">
        <f t="shared" si="9"/>
        <v>646</v>
      </c>
    </row>
    <row r="49" spans="1:14">
      <c r="A49" s="499" t="s">
        <v>209</v>
      </c>
      <c r="B49" s="553" t="s">
        <v>210</v>
      </c>
      <c r="C49" s="447">
        <v>2009</v>
      </c>
      <c r="D49" s="559" t="s">
        <v>195</v>
      </c>
      <c r="E49" s="219">
        <v>647</v>
      </c>
      <c r="F49" s="223">
        <v>670</v>
      </c>
      <c r="G49" s="155">
        <v>666</v>
      </c>
      <c r="H49" s="284">
        <v>49</v>
      </c>
      <c r="I49" s="632"/>
      <c r="J49" s="45">
        <f t="shared" si="5"/>
        <v>670</v>
      </c>
      <c r="K49" s="130">
        <f t="shared" si="6"/>
        <v>49</v>
      </c>
      <c r="L49" s="152">
        <f t="shared" si="7"/>
        <v>670</v>
      </c>
      <c r="M49" s="152">
        <f t="shared" si="8"/>
        <v>666</v>
      </c>
      <c r="N49" s="152">
        <f t="shared" si="9"/>
        <v>647</v>
      </c>
    </row>
    <row r="50" spans="1:14">
      <c r="A50" s="879" t="s">
        <v>266</v>
      </c>
      <c r="B50" s="553" t="s">
        <v>267</v>
      </c>
      <c r="C50" s="932">
        <v>2009</v>
      </c>
      <c r="D50" s="562" t="s">
        <v>35</v>
      </c>
      <c r="E50" s="224">
        <v>648</v>
      </c>
      <c r="F50" s="352">
        <v>668</v>
      </c>
      <c r="G50" s="155">
        <v>667</v>
      </c>
      <c r="H50" s="1146">
        <v>47</v>
      </c>
      <c r="I50" s="1145"/>
      <c r="J50" s="45">
        <f t="shared" si="5"/>
        <v>660</v>
      </c>
      <c r="K50" s="130">
        <f t="shared" si="6"/>
        <v>47</v>
      </c>
      <c r="L50" s="152">
        <f t="shared" si="7"/>
        <v>668</v>
      </c>
      <c r="M50" s="152">
        <f t="shared" si="8"/>
        <v>667</v>
      </c>
      <c r="N50" s="152">
        <f t="shared" si="9"/>
        <v>648</v>
      </c>
    </row>
    <row r="51" spans="1:14">
      <c r="A51" s="823" t="s">
        <v>200</v>
      </c>
      <c r="B51" s="946" t="s">
        <v>201</v>
      </c>
      <c r="C51" s="1143">
        <v>2007</v>
      </c>
      <c r="D51" s="561" t="s">
        <v>202</v>
      </c>
      <c r="E51" s="219">
        <v>660</v>
      </c>
      <c r="F51" s="212"/>
      <c r="G51" s="878">
        <v>665</v>
      </c>
      <c r="H51" s="608">
        <v>47</v>
      </c>
      <c r="I51" s="631"/>
      <c r="J51" s="45">
        <f t="shared" si="5"/>
        <v>660</v>
      </c>
      <c r="K51" s="130">
        <f t="shared" si="6"/>
        <v>47</v>
      </c>
      <c r="L51" s="152">
        <f t="shared" si="7"/>
        <v>665</v>
      </c>
      <c r="M51" s="152">
        <f t="shared" si="8"/>
        <v>0</v>
      </c>
      <c r="N51" s="152">
        <f t="shared" si="9"/>
        <v>660</v>
      </c>
    </row>
    <row r="52" spans="1:14">
      <c r="A52" s="824" t="s">
        <v>257</v>
      </c>
      <c r="B52" s="947" t="s">
        <v>201</v>
      </c>
      <c r="C52" s="935">
        <v>2008</v>
      </c>
      <c r="D52" s="747" t="s">
        <v>80</v>
      </c>
      <c r="E52" s="219">
        <v>657</v>
      </c>
      <c r="F52" s="212">
        <v>664</v>
      </c>
      <c r="G52" s="155">
        <v>660</v>
      </c>
      <c r="H52" s="282">
        <v>47</v>
      </c>
      <c r="I52" s="632"/>
      <c r="J52" s="45">
        <f t="shared" si="5"/>
        <v>660</v>
      </c>
      <c r="K52" s="130">
        <f t="shared" si="6"/>
        <v>47</v>
      </c>
      <c r="L52" s="152">
        <f t="shared" si="7"/>
        <v>664</v>
      </c>
      <c r="M52" s="152">
        <f t="shared" si="8"/>
        <v>660</v>
      </c>
      <c r="N52" s="152">
        <f t="shared" si="9"/>
        <v>657</v>
      </c>
    </row>
    <row r="53" spans="1:14">
      <c r="A53" s="499" t="s">
        <v>258</v>
      </c>
      <c r="B53" s="553" t="s">
        <v>162</v>
      </c>
      <c r="C53" s="932">
        <v>2008</v>
      </c>
      <c r="D53" s="450" t="s">
        <v>232</v>
      </c>
      <c r="E53" s="219">
        <v>624</v>
      </c>
      <c r="F53" s="212">
        <v>638</v>
      </c>
      <c r="G53" s="155">
        <v>663</v>
      </c>
      <c r="H53" s="283">
        <v>47</v>
      </c>
      <c r="I53" s="133"/>
      <c r="J53" s="45">
        <f t="shared" si="5"/>
        <v>660</v>
      </c>
      <c r="K53" s="130">
        <f t="shared" si="6"/>
        <v>47</v>
      </c>
      <c r="L53" s="152">
        <f t="shared" si="7"/>
        <v>663</v>
      </c>
      <c r="M53" s="152">
        <f t="shared" si="8"/>
        <v>638</v>
      </c>
      <c r="N53" s="152">
        <f t="shared" si="9"/>
        <v>624</v>
      </c>
    </row>
    <row r="54" spans="1:14">
      <c r="A54" s="499" t="s">
        <v>236</v>
      </c>
      <c r="B54" s="553" t="s">
        <v>237</v>
      </c>
      <c r="C54" s="447">
        <v>2009</v>
      </c>
      <c r="D54" s="559" t="s">
        <v>230</v>
      </c>
      <c r="E54" s="224">
        <v>646</v>
      </c>
      <c r="F54" s="352">
        <v>649</v>
      </c>
      <c r="G54" s="155">
        <v>659</v>
      </c>
      <c r="H54" s="282">
        <v>45</v>
      </c>
      <c r="I54" s="631"/>
      <c r="J54" s="45">
        <f t="shared" si="5"/>
        <v>650</v>
      </c>
      <c r="K54" s="130">
        <f t="shared" si="6"/>
        <v>45</v>
      </c>
      <c r="L54" s="152">
        <f t="shared" si="7"/>
        <v>659</v>
      </c>
      <c r="M54" s="152">
        <f t="shared" si="8"/>
        <v>649</v>
      </c>
      <c r="N54" s="152">
        <f t="shared" si="9"/>
        <v>646</v>
      </c>
    </row>
    <row r="55" spans="1:14">
      <c r="A55" s="630" t="s">
        <v>243</v>
      </c>
      <c r="B55" s="944" t="s">
        <v>244</v>
      </c>
      <c r="C55" s="478">
        <v>2009</v>
      </c>
      <c r="D55" s="560" t="s">
        <v>195</v>
      </c>
      <c r="E55" s="220">
        <v>634</v>
      </c>
      <c r="F55" s="213">
        <v>657</v>
      </c>
      <c r="G55" s="242">
        <v>645</v>
      </c>
      <c r="H55" s="283">
        <v>45</v>
      </c>
      <c r="I55" s="632"/>
      <c r="J55" s="45">
        <f t="shared" si="5"/>
        <v>650</v>
      </c>
      <c r="K55" s="130">
        <f t="shared" si="6"/>
        <v>45</v>
      </c>
      <c r="L55" s="152">
        <f t="shared" si="7"/>
        <v>657</v>
      </c>
      <c r="M55" s="152">
        <f t="shared" si="8"/>
        <v>645</v>
      </c>
      <c r="N55" s="152">
        <f t="shared" si="9"/>
        <v>634</v>
      </c>
    </row>
    <row r="56" spans="1:14">
      <c r="A56" s="499" t="s">
        <v>249</v>
      </c>
      <c r="B56" s="553" t="s">
        <v>184</v>
      </c>
      <c r="C56" s="1001">
        <v>2008</v>
      </c>
      <c r="D56" s="561" t="s">
        <v>163</v>
      </c>
      <c r="E56" s="224"/>
      <c r="F56" s="223">
        <v>655</v>
      </c>
      <c r="G56" s="155">
        <v>644</v>
      </c>
      <c r="H56" s="282">
        <v>45</v>
      </c>
      <c r="I56" s="133"/>
      <c r="J56" s="45">
        <f t="shared" si="5"/>
        <v>650</v>
      </c>
      <c r="K56" s="130">
        <f t="shared" si="6"/>
        <v>45</v>
      </c>
      <c r="L56" s="152">
        <f t="shared" si="7"/>
        <v>655</v>
      </c>
      <c r="M56" s="152">
        <f t="shared" si="8"/>
        <v>0</v>
      </c>
      <c r="N56" s="152">
        <f t="shared" si="9"/>
        <v>644</v>
      </c>
    </row>
    <row r="57" spans="1:14">
      <c r="A57" s="499" t="s">
        <v>235</v>
      </c>
      <c r="B57" s="553" t="s">
        <v>177</v>
      </c>
      <c r="C57" s="447">
        <v>2008</v>
      </c>
      <c r="D57" s="559" t="s">
        <v>195</v>
      </c>
      <c r="E57" s="219">
        <v>623</v>
      </c>
      <c r="F57" s="212">
        <v>652</v>
      </c>
      <c r="G57" s="155">
        <v>617</v>
      </c>
      <c r="H57" s="282">
        <v>45</v>
      </c>
      <c r="I57" s="631"/>
      <c r="J57" s="45">
        <f t="shared" si="5"/>
        <v>650</v>
      </c>
      <c r="K57" s="130">
        <f t="shared" si="6"/>
        <v>45</v>
      </c>
      <c r="L57" s="152">
        <f t="shared" si="7"/>
        <v>652</v>
      </c>
      <c r="M57" s="152">
        <f t="shared" si="8"/>
        <v>623</v>
      </c>
      <c r="N57" s="152">
        <f t="shared" si="9"/>
        <v>617</v>
      </c>
    </row>
    <row r="58" spans="1:14">
      <c r="A58" s="499" t="s">
        <v>256</v>
      </c>
      <c r="B58" s="553" t="s">
        <v>244</v>
      </c>
      <c r="C58" s="447">
        <v>2008</v>
      </c>
      <c r="D58" s="559" t="s">
        <v>230</v>
      </c>
      <c r="E58" s="224">
        <v>644</v>
      </c>
      <c r="F58" s="352">
        <v>646</v>
      </c>
      <c r="G58" s="155">
        <v>643</v>
      </c>
      <c r="H58" s="609">
        <v>43</v>
      </c>
      <c r="I58" s="632"/>
      <c r="J58" s="45">
        <f t="shared" si="5"/>
        <v>640</v>
      </c>
      <c r="K58" s="130">
        <f t="shared" si="6"/>
        <v>43</v>
      </c>
      <c r="L58" s="152">
        <f t="shared" si="7"/>
        <v>646</v>
      </c>
      <c r="M58" s="152">
        <f t="shared" si="8"/>
        <v>644</v>
      </c>
      <c r="N58" s="152">
        <f t="shared" si="9"/>
        <v>643</v>
      </c>
    </row>
    <row r="59" spans="1:14">
      <c r="A59" s="823" t="s">
        <v>247</v>
      </c>
      <c r="B59" s="946" t="s">
        <v>248</v>
      </c>
      <c r="C59" s="1001">
        <v>2007</v>
      </c>
      <c r="D59" s="992" t="s">
        <v>185</v>
      </c>
      <c r="E59" s="219">
        <v>632</v>
      </c>
      <c r="F59" s="612">
        <v>630</v>
      </c>
      <c r="G59" s="242">
        <v>643</v>
      </c>
      <c r="H59" s="608">
        <v>43</v>
      </c>
      <c r="I59" s="133"/>
      <c r="J59" s="45">
        <f t="shared" si="5"/>
        <v>640</v>
      </c>
      <c r="K59" s="130">
        <f t="shared" si="6"/>
        <v>43</v>
      </c>
      <c r="L59" s="152">
        <f t="shared" si="7"/>
        <v>643</v>
      </c>
      <c r="M59" s="152">
        <f t="shared" si="8"/>
        <v>632</v>
      </c>
      <c r="N59" s="152">
        <f t="shared" si="9"/>
        <v>630</v>
      </c>
    </row>
    <row r="60" spans="1:14">
      <c r="A60" s="499" t="s">
        <v>172</v>
      </c>
      <c r="B60" s="553" t="s">
        <v>173</v>
      </c>
      <c r="C60" s="447">
        <v>2007</v>
      </c>
      <c r="D60" s="479" t="s">
        <v>17</v>
      </c>
      <c r="E60" s="219">
        <v>600</v>
      </c>
      <c r="F60" s="212">
        <v>610</v>
      </c>
      <c r="G60" s="155">
        <v>640</v>
      </c>
      <c r="H60" s="283">
        <v>43</v>
      </c>
      <c r="I60" s="632"/>
      <c r="J60" s="45">
        <f t="shared" si="5"/>
        <v>640</v>
      </c>
      <c r="K60" s="130">
        <f t="shared" si="6"/>
        <v>43</v>
      </c>
      <c r="L60" s="152">
        <f t="shared" si="7"/>
        <v>640</v>
      </c>
      <c r="M60" s="152">
        <f t="shared" si="8"/>
        <v>610</v>
      </c>
      <c r="N60" s="152">
        <f t="shared" si="9"/>
        <v>600</v>
      </c>
    </row>
    <row r="61" spans="1:14">
      <c r="A61" s="454" t="s">
        <v>211</v>
      </c>
      <c r="B61" s="455" t="s">
        <v>212</v>
      </c>
      <c r="C61" s="482">
        <v>2008</v>
      </c>
      <c r="D61" s="479" t="s">
        <v>213</v>
      </c>
      <c r="E61" s="219">
        <v>620</v>
      </c>
      <c r="F61" s="212">
        <v>640</v>
      </c>
      <c r="G61" s="155"/>
      <c r="H61" s="284">
        <v>43</v>
      </c>
      <c r="I61" s="1073"/>
      <c r="J61" s="45">
        <f t="shared" si="5"/>
        <v>640</v>
      </c>
      <c r="K61" s="130">
        <f t="shared" si="6"/>
        <v>43</v>
      </c>
      <c r="L61" s="152">
        <f t="shared" si="7"/>
        <v>640</v>
      </c>
      <c r="M61" s="152">
        <f t="shared" si="8"/>
        <v>0</v>
      </c>
      <c r="N61" s="152">
        <f t="shared" si="9"/>
        <v>620</v>
      </c>
    </row>
    <row r="62" spans="1:14">
      <c r="A62" s="454" t="s">
        <v>219</v>
      </c>
      <c r="B62" s="455" t="s">
        <v>173</v>
      </c>
      <c r="C62" s="482">
        <v>2008</v>
      </c>
      <c r="D62" s="479" t="s">
        <v>213</v>
      </c>
      <c r="E62" s="224">
        <v>643</v>
      </c>
      <c r="F62" s="352">
        <v>653</v>
      </c>
      <c r="G62" s="155">
        <v>663</v>
      </c>
      <c r="H62" s="282">
        <v>41</v>
      </c>
      <c r="I62" s="1073"/>
      <c r="J62" s="45">
        <f t="shared" si="5"/>
        <v>660</v>
      </c>
      <c r="K62" s="130">
        <f t="shared" si="6"/>
        <v>47</v>
      </c>
      <c r="L62" s="152">
        <f t="shared" si="7"/>
        <v>663</v>
      </c>
      <c r="M62" s="152">
        <f t="shared" si="8"/>
        <v>653</v>
      </c>
      <c r="N62" s="152">
        <f t="shared" si="9"/>
        <v>643</v>
      </c>
    </row>
    <row r="63" spans="1:14">
      <c r="A63" s="552" t="s">
        <v>265</v>
      </c>
      <c r="B63" s="584" t="s">
        <v>182</v>
      </c>
      <c r="C63" s="1001">
        <v>2009</v>
      </c>
      <c r="D63" s="457" t="s">
        <v>232</v>
      </c>
      <c r="E63" s="220">
        <v>614</v>
      </c>
      <c r="F63" s="213">
        <v>633</v>
      </c>
      <c r="G63" s="242"/>
      <c r="H63" s="283">
        <v>41</v>
      </c>
      <c r="I63" s="726"/>
      <c r="J63" s="45">
        <f t="shared" si="5"/>
        <v>630</v>
      </c>
      <c r="K63" s="130">
        <f t="shared" si="6"/>
        <v>41</v>
      </c>
      <c r="L63" s="152">
        <f t="shared" si="7"/>
        <v>633</v>
      </c>
      <c r="M63" s="152">
        <f t="shared" si="8"/>
        <v>0</v>
      </c>
      <c r="N63" s="152">
        <f t="shared" si="9"/>
        <v>614</v>
      </c>
    </row>
    <row r="64" spans="1:14">
      <c r="A64" s="499" t="s">
        <v>233</v>
      </c>
      <c r="B64" s="553" t="s">
        <v>234</v>
      </c>
      <c r="C64" s="477">
        <v>2007</v>
      </c>
      <c r="D64" s="479" t="s">
        <v>17</v>
      </c>
      <c r="E64" s="224">
        <v>617</v>
      </c>
      <c r="F64" s="223">
        <v>618</v>
      </c>
      <c r="G64" s="155">
        <v>632</v>
      </c>
      <c r="H64" s="284">
        <v>41</v>
      </c>
      <c r="I64" s="726"/>
      <c r="J64" s="45">
        <f t="shared" si="5"/>
        <v>630</v>
      </c>
      <c r="K64" s="130">
        <f t="shared" si="6"/>
        <v>41</v>
      </c>
      <c r="L64" s="152">
        <f t="shared" si="7"/>
        <v>632</v>
      </c>
      <c r="M64" s="152">
        <f t="shared" si="8"/>
        <v>618</v>
      </c>
      <c r="N64" s="152">
        <f t="shared" si="9"/>
        <v>617</v>
      </c>
    </row>
    <row r="65" spans="1:14">
      <c r="A65" s="823" t="s">
        <v>222</v>
      </c>
      <c r="B65" s="946" t="s">
        <v>223</v>
      </c>
      <c r="C65" s="932">
        <v>2008</v>
      </c>
      <c r="D65" s="627" t="s">
        <v>185</v>
      </c>
      <c r="E65" s="219">
        <v>624</v>
      </c>
      <c r="F65" s="212">
        <v>615</v>
      </c>
      <c r="G65" s="155"/>
      <c r="H65" s="284">
        <v>39</v>
      </c>
      <c r="I65" s="726"/>
      <c r="J65" s="45">
        <f t="shared" si="5"/>
        <v>620</v>
      </c>
      <c r="K65" s="130">
        <f t="shared" si="6"/>
        <v>39</v>
      </c>
      <c r="L65" s="152">
        <f t="shared" si="7"/>
        <v>624</v>
      </c>
      <c r="M65" s="152">
        <f t="shared" si="8"/>
        <v>0</v>
      </c>
      <c r="N65" s="152">
        <f t="shared" si="9"/>
        <v>615</v>
      </c>
    </row>
    <row r="66" spans="1:14">
      <c r="A66" s="451"/>
      <c r="B66" s="452"/>
      <c r="C66" s="447"/>
      <c r="D66" s="559"/>
      <c r="E66" s="255"/>
      <c r="F66" s="352"/>
      <c r="G66" s="155"/>
      <c r="H66" s="282"/>
      <c r="I66" s="726"/>
      <c r="J66" s="45">
        <f t="shared" ref="J66:J70" si="10">FLOOR(L66,10)</f>
        <v>0</v>
      </c>
      <c r="K66" s="130">
        <f t="shared" ref="K66:K70" si="11">IF(J66&lt;4.3,0,(J66-425)*0.2)</f>
        <v>0</v>
      </c>
      <c r="L66" s="152">
        <f t="shared" ref="L66:L70" si="12">MAX(E66:G66)</f>
        <v>0</v>
      </c>
      <c r="M66" s="152">
        <f t="shared" ref="M66:M70" si="13">SUM(E66:G66)-L66-N66</f>
        <v>0</v>
      </c>
      <c r="N66" s="152">
        <f t="shared" ref="N66:N70" si="14">MIN(E66:G66)</f>
        <v>0</v>
      </c>
    </row>
    <row r="67" spans="1:14">
      <c r="A67" s="468"/>
      <c r="B67" s="484"/>
      <c r="C67" s="478"/>
      <c r="D67" s="560"/>
      <c r="E67" s="358"/>
      <c r="F67" s="723"/>
      <c r="G67" s="257"/>
      <c r="H67" s="641"/>
      <c r="I67" s="188"/>
      <c r="J67" s="45">
        <f t="shared" si="10"/>
        <v>0</v>
      </c>
      <c r="K67" s="130">
        <f t="shared" si="11"/>
        <v>0</v>
      </c>
      <c r="L67" s="152">
        <f t="shared" si="12"/>
        <v>0</v>
      </c>
      <c r="M67" s="152">
        <f t="shared" si="13"/>
        <v>0</v>
      </c>
      <c r="N67" s="152">
        <f t="shared" si="14"/>
        <v>0</v>
      </c>
    </row>
    <row r="68" spans="1:14">
      <c r="A68" s="616"/>
      <c r="B68" s="490"/>
      <c r="C68" s="447"/>
      <c r="D68" s="559"/>
      <c r="E68" s="358"/>
      <c r="F68" s="212"/>
      <c r="G68" s="257"/>
      <c r="H68" s="282"/>
      <c r="I68" s="133"/>
      <c r="J68" s="45">
        <f t="shared" si="10"/>
        <v>0</v>
      </c>
      <c r="K68" s="130">
        <f t="shared" si="11"/>
        <v>0</v>
      </c>
      <c r="L68" s="152">
        <f t="shared" si="12"/>
        <v>0</v>
      </c>
      <c r="M68" s="152">
        <f t="shared" si="13"/>
        <v>0</v>
      </c>
      <c r="N68" s="152">
        <f t="shared" si="14"/>
        <v>0</v>
      </c>
    </row>
    <row r="69" spans="1:14">
      <c r="A69" s="442"/>
      <c r="B69" s="469"/>
      <c r="C69" s="482"/>
      <c r="D69" s="481"/>
      <c r="E69" s="255"/>
      <c r="F69" s="352"/>
      <c r="G69" s="235"/>
      <c r="H69" s="609"/>
      <c r="I69" s="632"/>
      <c r="J69" s="45">
        <f t="shared" si="10"/>
        <v>0</v>
      </c>
      <c r="K69" s="130">
        <f t="shared" si="11"/>
        <v>0</v>
      </c>
      <c r="L69" s="152">
        <f t="shared" si="12"/>
        <v>0</v>
      </c>
      <c r="M69" s="152">
        <f t="shared" si="13"/>
        <v>0</v>
      </c>
      <c r="N69" s="152">
        <f t="shared" si="14"/>
        <v>0</v>
      </c>
    </row>
    <row r="70" spans="1:14">
      <c r="A70" s="451"/>
      <c r="B70" s="452"/>
      <c r="C70" s="447"/>
      <c r="D70" s="562"/>
      <c r="E70" s="224"/>
      <c r="F70" s="352"/>
      <c r="G70" s="155"/>
      <c r="H70" s="283"/>
      <c r="I70" s="188"/>
      <c r="J70" s="45">
        <f t="shared" si="10"/>
        <v>0</v>
      </c>
      <c r="K70" s="130">
        <f t="shared" si="11"/>
        <v>0</v>
      </c>
      <c r="L70" s="152">
        <f t="shared" si="12"/>
        <v>0</v>
      </c>
      <c r="M70" s="152">
        <f t="shared" si="13"/>
        <v>0</v>
      </c>
      <c r="N70" s="152">
        <f t="shared" si="14"/>
        <v>0</v>
      </c>
    </row>
    <row r="71" spans="1:14">
      <c r="A71" s="468"/>
      <c r="B71" s="503"/>
      <c r="C71" s="478"/>
      <c r="D71" s="561"/>
      <c r="E71" s="219"/>
      <c r="F71" s="212"/>
      <c r="G71" s="257"/>
      <c r="H71" s="284"/>
      <c r="I71" s="133"/>
      <c r="J71" s="45">
        <f t="shared" ref="J71:J72" si="15">FLOOR(L71,10)</f>
        <v>0</v>
      </c>
      <c r="K71" s="130">
        <f t="shared" ref="K71:K72" si="16">IF(J71&lt;4.3,0,(J71-425)*0.2)</f>
        <v>0</v>
      </c>
      <c r="L71" s="152">
        <f t="shared" ref="L71:L72" si="17">MAX(E71:G71)</f>
        <v>0</v>
      </c>
      <c r="M71" s="152">
        <f t="shared" ref="M71:M72" si="18">SUM(E71:G71)-L71-N71</f>
        <v>0</v>
      </c>
      <c r="N71" s="152">
        <f t="shared" ref="N71:N72" si="19">MIN(E71:G71)</f>
        <v>0</v>
      </c>
    </row>
    <row r="72" spans="1:14">
      <c r="A72" s="616"/>
      <c r="B72" s="452"/>
      <c r="C72" s="477"/>
      <c r="D72" s="568"/>
      <c r="E72" s="255"/>
      <c r="F72" s="213"/>
      <c r="G72" s="644"/>
      <c r="H72" s="282"/>
      <c r="I72" s="632"/>
      <c r="J72" s="45">
        <f t="shared" si="15"/>
        <v>0</v>
      </c>
      <c r="K72" s="130">
        <f t="shared" si="16"/>
        <v>0</v>
      </c>
      <c r="L72" s="152">
        <f t="shared" si="17"/>
        <v>0</v>
      </c>
      <c r="M72" s="508">
        <f t="shared" si="18"/>
        <v>0</v>
      </c>
      <c r="N72" s="152">
        <f t="shared" si="19"/>
        <v>0</v>
      </c>
    </row>
    <row r="73" spans="1:14">
      <c r="A73" s="442"/>
      <c r="B73" s="443"/>
      <c r="C73" s="482"/>
      <c r="D73" s="479"/>
      <c r="E73" s="220"/>
      <c r="F73" s="223"/>
      <c r="G73" s="155"/>
      <c r="H73" s="730"/>
      <c r="I73" s="632"/>
      <c r="J73" s="45">
        <f t="shared" ref="J73" si="20">FLOOR(L73,10)</f>
        <v>0</v>
      </c>
      <c r="K73" s="130">
        <f t="shared" ref="K73" si="21">IF(J73&lt;4.3,0,(J73-425)*0.2)</f>
        <v>0</v>
      </c>
      <c r="L73" s="152">
        <f t="shared" ref="L73" si="22">MAX(E73:G73)</f>
        <v>0</v>
      </c>
      <c r="M73" s="508">
        <f t="shared" ref="M73" si="23">SUM(E73:G73)-L73-N73</f>
        <v>0</v>
      </c>
      <c r="N73" s="152">
        <f t="shared" ref="N73" si="24">MIN(E73:G73)</f>
        <v>0</v>
      </c>
    </row>
    <row r="74" spans="1:14" ht="15.75" thickBot="1">
      <c r="A74" s="51"/>
      <c r="B74" s="50"/>
      <c r="C74" s="49"/>
      <c r="D74" s="156"/>
      <c r="E74" s="168"/>
      <c r="F74" s="170"/>
      <c r="G74" s="729"/>
      <c r="H74" s="731"/>
      <c r="I74" s="732"/>
      <c r="J74" s="45">
        <f t="shared" ref="J74" si="25">FLOOR(L74,10)</f>
        <v>0</v>
      </c>
      <c r="K74" s="130">
        <f t="shared" ref="K74" si="26">IF(J74&lt;4.3,0,(J74-425)*0.2)</f>
        <v>0</v>
      </c>
      <c r="L74" s="152">
        <f t="shared" ref="L74" si="27">MAX(E74:G74)</f>
        <v>0</v>
      </c>
      <c r="M74" s="152">
        <f t="shared" ref="M74" si="28">SUM(E74:G74)-L74-N74</f>
        <v>0</v>
      </c>
      <c r="N74" s="152">
        <f t="shared" ref="N74" si="29">MIN(E74:G74)</f>
        <v>0</v>
      </c>
    </row>
    <row r="75" spans="1:14">
      <c r="C75" s="42"/>
      <c r="E75" s="169"/>
      <c r="F75" s="169"/>
      <c r="G75" s="169"/>
      <c r="H75" s="169"/>
      <c r="I75" s="169"/>
    </row>
  </sheetData>
  <sortState xmlns:xlrd2="http://schemas.microsoft.com/office/spreadsheetml/2017/richdata2" ref="A12:N13">
    <sortCondition descending="1" ref="H12:H13"/>
    <sortCondition descending="1" ref="N12:N13"/>
    <sortCondition descending="1" ref="L12:L13"/>
    <sortCondition descending="1" ref="M12:M13"/>
  </sortState>
  <mergeCells count="3">
    <mergeCell ref="A1:I1"/>
    <mergeCell ref="A4:I4"/>
    <mergeCell ref="F2:I2"/>
  </mergeCells>
  <phoneticPr fontId="74" type="noConversion"/>
  <conditionalFormatting sqref="E7:G74">
    <cfRule type="cellIs" dxfId="1" priority="8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N73"/>
  <sheetViews>
    <sheetView zoomScale="130" zoomScaleNormal="130" workbookViewId="0">
      <selection activeCell="O11" sqref="O11"/>
    </sheetView>
  </sheetViews>
  <sheetFormatPr defaultRowHeight="15"/>
  <cols>
    <col min="1" max="1" width="14.140625" style="192" customWidth="1"/>
    <col min="2" max="2" width="11" customWidth="1"/>
    <col min="3" max="3" width="8.7109375" customWidth="1"/>
    <col min="4" max="4" width="31.28515625" customWidth="1"/>
    <col min="8" max="8" width="7.42578125" customWidth="1"/>
    <col min="10" max="10" width="7.28515625" customWidth="1"/>
    <col min="11" max="11" width="5.7109375" customWidth="1"/>
  </cols>
  <sheetData>
    <row r="1" spans="1:14" ht="23.25">
      <c r="A1" s="1221" t="s">
        <v>155</v>
      </c>
      <c r="B1" s="1221"/>
      <c r="C1" s="1221"/>
      <c r="D1" s="1221"/>
      <c r="E1" s="1221"/>
      <c r="F1" s="1221"/>
      <c r="G1" s="1221"/>
      <c r="H1" s="1221"/>
      <c r="I1" s="1221"/>
    </row>
    <row r="2" spans="1:14" ht="15.75">
      <c r="A2" s="190" t="s">
        <v>1</v>
      </c>
      <c r="G2" s="1229" t="s">
        <v>2</v>
      </c>
      <c r="H2" s="1230"/>
      <c r="I2" s="1230"/>
    </row>
    <row r="4" spans="1:14" ht="15.75">
      <c r="A4" s="191" t="s">
        <v>270</v>
      </c>
      <c r="B4" s="201"/>
      <c r="C4" s="38"/>
      <c r="D4" s="38"/>
      <c r="E4" s="38"/>
      <c r="F4" s="38"/>
      <c r="G4" s="38"/>
      <c r="H4" s="38"/>
      <c r="I4" s="38"/>
      <c r="J4">
        <v>997</v>
      </c>
      <c r="N4" s="1"/>
    </row>
    <row r="5" spans="1:14" ht="15.75" thickBot="1">
      <c r="A5" s="195"/>
      <c r="B5" s="37"/>
      <c r="C5" s="37"/>
      <c r="D5" s="37"/>
      <c r="E5" s="37"/>
      <c r="F5" s="37"/>
      <c r="G5" s="37"/>
      <c r="H5" s="37"/>
      <c r="I5" s="37"/>
      <c r="N5" s="1"/>
    </row>
    <row r="6" spans="1:14" ht="24" thickTop="1" thickBot="1">
      <c r="A6" s="202" t="s">
        <v>4</v>
      </c>
      <c r="B6" s="727" t="s">
        <v>5</v>
      </c>
      <c r="C6" s="36" t="s">
        <v>6</v>
      </c>
      <c r="D6" s="185" t="s">
        <v>7</v>
      </c>
      <c r="E6" s="34" t="s">
        <v>125</v>
      </c>
      <c r="F6" s="33" t="s">
        <v>126</v>
      </c>
      <c r="G6" s="33" t="s">
        <v>127</v>
      </c>
      <c r="H6" s="32" t="s">
        <v>140</v>
      </c>
      <c r="I6" s="31" t="s">
        <v>10</v>
      </c>
      <c r="J6" s="30"/>
      <c r="K6" s="118"/>
      <c r="L6" s="29">
        <v>1</v>
      </c>
      <c r="M6" s="29">
        <v>2</v>
      </c>
      <c r="N6" s="41">
        <v>3</v>
      </c>
    </row>
    <row r="7" spans="1:14">
      <c r="A7" s="827" t="s">
        <v>252</v>
      </c>
      <c r="B7" s="942" t="s">
        <v>253</v>
      </c>
      <c r="C7" s="491">
        <v>2007</v>
      </c>
      <c r="D7" s="739" t="s">
        <v>29</v>
      </c>
      <c r="E7" s="218"/>
      <c r="F7" s="211">
        <v>1380</v>
      </c>
      <c r="G7" s="239">
        <v>1353</v>
      </c>
      <c r="H7" s="279">
        <v>88</v>
      </c>
      <c r="I7" s="134">
        <v>1</v>
      </c>
      <c r="J7" s="45">
        <f t="shared" ref="J7:J38" si="0">FLOOR(L7,10)</f>
        <v>1380</v>
      </c>
      <c r="K7">
        <f t="shared" ref="K7:K38" si="1">IF(J7&lt;5.1,0,(J7-500)*0.1)</f>
        <v>88</v>
      </c>
      <c r="L7" s="351">
        <f t="shared" ref="L7:L38" si="2">MAX(E7:G7)</f>
        <v>1380</v>
      </c>
      <c r="M7" s="351">
        <f t="shared" ref="M7:M16" si="3">SUM(E7:G7)-L7-N7</f>
        <v>0</v>
      </c>
      <c r="N7" s="351">
        <f t="shared" ref="N7:N16" si="4">MIN(E7:G7)</f>
        <v>1353</v>
      </c>
    </row>
    <row r="8" spans="1:14">
      <c r="A8" s="499" t="s">
        <v>176</v>
      </c>
      <c r="B8" s="553" t="s">
        <v>177</v>
      </c>
      <c r="C8" s="447">
        <v>2006</v>
      </c>
      <c r="D8" s="486" t="s">
        <v>178</v>
      </c>
      <c r="E8" s="219">
        <v>1015</v>
      </c>
      <c r="F8" s="212">
        <v>1165</v>
      </c>
      <c r="G8" s="155">
        <v>1205</v>
      </c>
      <c r="H8" s="282">
        <v>70</v>
      </c>
      <c r="I8" s="631">
        <v>2</v>
      </c>
      <c r="J8" s="45">
        <f t="shared" si="0"/>
        <v>1200</v>
      </c>
      <c r="K8">
        <f t="shared" si="1"/>
        <v>70</v>
      </c>
      <c r="L8" s="351">
        <f t="shared" si="2"/>
        <v>1205</v>
      </c>
      <c r="M8" s="351">
        <f t="shared" si="3"/>
        <v>1165</v>
      </c>
      <c r="N8" s="351">
        <f t="shared" si="4"/>
        <v>1015</v>
      </c>
    </row>
    <row r="9" spans="1:14" ht="14.25" customHeight="1">
      <c r="A9" s="824" t="s">
        <v>183</v>
      </c>
      <c r="B9" s="947" t="s">
        <v>184</v>
      </c>
      <c r="C9" s="931">
        <v>2006</v>
      </c>
      <c r="D9" s="627" t="s">
        <v>185</v>
      </c>
      <c r="E9" s="219">
        <v>860</v>
      </c>
      <c r="F9" s="212">
        <v>1088</v>
      </c>
      <c r="G9" s="155">
        <v>1098</v>
      </c>
      <c r="H9" s="277">
        <v>59</v>
      </c>
      <c r="I9" s="794">
        <v>3</v>
      </c>
      <c r="J9" s="45">
        <f t="shared" si="0"/>
        <v>1090</v>
      </c>
      <c r="K9">
        <f t="shared" si="1"/>
        <v>59</v>
      </c>
      <c r="L9" s="351">
        <f t="shared" si="2"/>
        <v>1098</v>
      </c>
      <c r="M9" s="1074">
        <f t="shared" si="3"/>
        <v>1088</v>
      </c>
      <c r="N9" s="351">
        <f t="shared" si="4"/>
        <v>860</v>
      </c>
    </row>
    <row r="10" spans="1:14">
      <c r="A10" s="499" t="s">
        <v>240</v>
      </c>
      <c r="B10" s="553" t="s">
        <v>182</v>
      </c>
      <c r="C10" s="447">
        <v>2010</v>
      </c>
      <c r="D10" s="479" t="s">
        <v>17</v>
      </c>
      <c r="E10" s="224"/>
      <c r="F10" s="352">
        <v>1067</v>
      </c>
      <c r="G10" s="155">
        <v>1098</v>
      </c>
      <c r="H10" s="280">
        <v>59</v>
      </c>
      <c r="I10" s="632"/>
      <c r="J10" s="45">
        <f t="shared" si="0"/>
        <v>1090</v>
      </c>
      <c r="K10">
        <f t="shared" si="1"/>
        <v>59</v>
      </c>
      <c r="L10" s="351">
        <f t="shared" si="2"/>
        <v>1098</v>
      </c>
      <c r="M10" s="351">
        <f t="shared" si="3"/>
        <v>0</v>
      </c>
      <c r="N10" s="351">
        <f t="shared" si="4"/>
        <v>1067</v>
      </c>
    </row>
    <row r="11" spans="1:14">
      <c r="A11" s="823" t="s">
        <v>247</v>
      </c>
      <c r="B11" s="988" t="s">
        <v>248</v>
      </c>
      <c r="C11" s="931">
        <v>2007</v>
      </c>
      <c r="D11" s="748" t="s">
        <v>185</v>
      </c>
      <c r="E11" s="219">
        <v>1070</v>
      </c>
      <c r="F11" s="219"/>
      <c r="G11" s="869">
        <v>1075</v>
      </c>
      <c r="H11" s="610">
        <v>57</v>
      </c>
      <c r="I11" s="631"/>
      <c r="J11" s="45">
        <f t="shared" si="0"/>
        <v>1070</v>
      </c>
      <c r="K11">
        <f t="shared" si="1"/>
        <v>57</v>
      </c>
      <c r="L11" s="351">
        <f t="shared" si="2"/>
        <v>1075</v>
      </c>
      <c r="M11" s="351">
        <f t="shared" si="3"/>
        <v>0</v>
      </c>
      <c r="N11" s="351">
        <f t="shared" si="4"/>
        <v>1070</v>
      </c>
    </row>
    <row r="12" spans="1:14">
      <c r="A12" s="552" t="s">
        <v>174</v>
      </c>
      <c r="B12" s="553" t="s">
        <v>175</v>
      </c>
      <c r="C12" s="932">
        <v>2008</v>
      </c>
      <c r="D12" s="765" t="s">
        <v>35</v>
      </c>
      <c r="E12" s="219">
        <v>980</v>
      </c>
      <c r="F12" s="219">
        <v>1041</v>
      </c>
      <c r="G12" s="176">
        <v>1060</v>
      </c>
      <c r="H12" s="277">
        <v>56</v>
      </c>
      <c r="I12" s="794"/>
      <c r="J12" s="45">
        <f t="shared" si="0"/>
        <v>1060</v>
      </c>
      <c r="K12">
        <f t="shared" si="1"/>
        <v>56</v>
      </c>
      <c r="L12" s="351">
        <f t="shared" si="2"/>
        <v>1060</v>
      </c>
      <c r="M12" s="351">
        <f t="shared" si="3"/>
        <v>1041</v>
      </c>
      <c r="N12" s="351">
        <f t="shared" si="4"/>
        <v>980</v>
      </c>
    </row>
    <row r="13" spans="1:14">
      <c r="A13" s="499" t="s">
        <v>220</v>
      </c>
      <c r="B13" s="944" t="s">
        <v>221</v>
      </c>
      <c r="C13" s="991">
        <v>2009</v>
      </c>
      <c r="D13" s="765" t="s">
        <v>35</v>
      </c>
      <c r="E13" s="219"/>
      <c r="F13" s="219">
        <v>1000</v>
      </c>
      <c r="G13" s="176">
        <v>1059</v>
      </c>
      <c r="H13" s="275">
        <v>55</v>
      </c>
      <c r="I13" s="632"/>
      <c r="J13" s="45">
        <f t="shared" si="0"/>
        <v>1050</v>
      </c>
      <c r="K13">
        <f t="shared" si="1"/>
        <v>55</v>
      </c>
      <c r="L13" s="351">
        <f t="shared" si="2"/>
        <v>1059</v>
      </c>
      <c r="M13" s="351">
        <f t="shared" si="3"/>
        <v>0</v>
      </c>
      <c r="N13" s="351">
        <f t="shared" si="4"/>
        <v>1000</v>
      </c>
    </row>
    <row r="14" spans="1:14">
      <c r="A14" s="499" t="s">
        <v>214</v>
      </c>
      <c r="B14" s="553" t="s">
        <v>201</v>
      </c>
      <c r="C14" s="932">
        <v>2007</v>
      </c>
      <c r="D14" s="450" t="s">
        <v>170</v>
      </c>
      <c r="E14" s="224">
        <v>1002</v>
      </c>
      <c r="F14" s="224">
        <v>957</v>
      </c>
      <c r="G14" s="176">
        <v>1041</v>
      </c>
      <c r="H14" s="280">
        <v>54</v>
      </c>
      <c r="I14" s="631"/>
      <c r="J14" s="45">
        <f t="shared" si="0"/>
        <v>1040</v>
      </c>
      <c r="K14">
        <f t="shared" si="1"/>
        <v>54</v>
      </c>
      <c r="L14" s="351">
        <f t="shared" si="2"/>
        <v>1041</v>
      </c>
      <c r="M14" s="351">
        <f t="shared" si="3"/>
        <v>1002</v>
      </c>
      <c r="N14" s="351">
        <f t="shared" si="4"/>
        <v>957</v>
      </c>
    </row>
    <row r="15" spans="1:14">
      <c r="A15" s="552" t="s">
        <v>231</v>
      </c>
      <c r="B15" s="944" t="s">
        <v>218</v>
      </c>
      <c r="C15" s="1001">
        <v>2007</v>
      </c>
      <c r="D15" s="510" t="s">
        <v>232</v>
      </c>
      <c r="E15" s="219">
        <v>953</v>
      </c>
      <c r="F15" s="212">
        <v>1040</v>
      </c>
      <c r="G15" s="257">
        <v>998</v>
      </c>
      <c r="H15" s="610">
        <v>54</v>
      </c>
      <c r="I15" s="632"/>
      <c r="J15" s="45">
        <f t="shared" si="0"/>
        <v>1040</v>
      </c>
      <c r="K15">
        <f t="shared" si="1"/>
        <v>54</v>
      </c>
      <c r="L15" s="351">
        <f t="shared" si="2"/>
        <v>1040</v>
      </c>
      <c r="M15" s="351">
        <f t="shared" si="3"/>
        <v>998</v>
      </c>
      <c r="N15" s="351">
        <f t="shared" si="4"/>
        <v>953</v>
      </c>
    </row>
    <row r="16" spans="1:14">
      <c r="A16" s="630" t="s">
        <v>249</v>
      </c>
      <c r="B16" s="500" t="s">
        <v>184</v>
      </c>
      <c r="C16" s="932">
        <v>2008</v>
      </c>
      <c r="D16" s="559" t="s">
        <v>163</v>
      </c>
      <c r="E16" s="219">
        <v>898</v>
      </c>
      <c r="F16" s="212">
        <v>1038</v>
      </c>
      <c r="G16" s="155">
        <v>1028</v>
      </c>
      <c r="H16" s="280">
        <v>53</v>
      </c>
      <c r="I16" s="133"/>
      <c r="J16" s="45">
        <f t="shared" si="0"/>
        <v>1030</v>
      </c>
      <c r="K16">
        <f t="shared" si="1"/>
        <v>53</v>
      </c>
      <c r="L16" s="351">
        <f t="shared" si="2"/>
        <v>1038</v>
      </c>
      <c r="M16" s="351">
        <f t="shared" si="3"/>
        <v>1028</v>
      </c>
      <c r="N16" s="351">
        <f t="shared" si="4"/>
        <v>898</v>
      </c>
    </row>
    <row r="17" spans="1:14">
      <c r="A17" s="454" t="s">
        <v>171</v>
      </c>
      <c r="B17" s="455" t="s">
        <v>165</v>
      </c>
      <c r="C17" s="509">
        <v>2007</v>
      </c>
      <c r="D17" s="479" t="s">
        <v>85</v>
      </c>
      <c r="E17" s="219">
        <v>905</v>
      </c>
      <c r="F17" s="212">
        <v>1034</v>
      </c>
      <c r="G17" s="155">
        <v>1003</v>
      </c>
      <c r="H17" s="277">
        <v>53</v>
      </c>
      <c r="I17" s="133"/>
      <c r="J17" s="45">
        <f t="shared" si="0"/>
        <v>1030</v>
      </c>
      <c r="K17">
        <f t="shared" si="1"/>
        <v>53</v>
      </c>
      <c r="L17" s="351">
        <f t="shared" si="2"/>
        <v>1034</v>
      </c>
      <c r="M17" s="351">
        <v>0</v>
      </c>
      <c r="N17" s="351">
        <v>0</v>
      </c>
    </row>
    <row r="18" spans="1:14">
      <c r="A18" s="824" t="s">
        <v>249</v>
      </c>
      <c r="B18" s="947" t="s">
        <v>250</v>
      </c>
      <c r="C18" s="935">
        <v>2009</v>
      </c>
      <c r="D18" s="559" t="s">
        <v>202</v>
      </c>
      <c r="E18" s="224"/>
      <c r="F18" s="352">
        <v>908</v>
      </c>
      <c r="G18" s="235">
        <v>1019</v>
      </c>
      <c r="H18" s="280">
        <v>51</v>
      </c>
      <c r="I18" s="632"/>
      <c r="J18" s="45">
        <f t="shared" si="0"/>
        <v>1010</v>
      </c>
      <c r="K18">
        <f t="shared" si="1"/>
        <v>51</v>
      </c>
      <c r="L18" s="351">
        <f t="shared" si="2"/>
        <v>1019</v>
      </c>
      <c r="M18" s="351">
        <f t="shared" ref="M18:M37" si="5">SUM(E18:G18)-L18-N18</f>
        <v>0</v>
      </c>
      <c r="N18" s="351">
        <f t="shared" ref="N18:N37" si="6">MIN(E18:G18)</f>
        <v>908</v>
      </c>
    </row>
    <row r="19" spans="1:14">
      <c r="A19" s="552" t="s">
        <v>254</v>
      </c>
      <c r="B19" s="986" t="s">
        <v>255</v>
      </c>
      <c r="C19" s="477">
        <v>2009</v>
      </c>
      <c r="D19" s="497" t="s">
        <v>29</v>
      </c>
      <c r="E19" s="219">
        <v>995</v>
      </c>
      <c r="F19" s="212">
        <v>864</v>
      </c>
      <c r="G19" s="257">
        <v>964</v>
      </c>
      <c r="H19" s="277">
        <v>49</v>
      </c>
      <c r="I19" s="132"/>
      <c r="J19" s="45">
        <f t="shared" si="0"/>
        <v>990</v>
      </c>
      <c r="K19">
        <f t="shared" si="1"/>
        <v>49</v>
      </c>
      <c r="L19" s="351">
        <f t="shared" si="2"/>
        <v>995</v>
      </c>
      <c r="M19" s="351">
        <f t="shared" si="5"/>
        <v>964</v>
      </c>
      <c r="N19" s="351">
        <f t="shared" si="6"/>
        <v>864</v>
      </c>
    </row>
    <row r="20" spans="1:14">
      <c r="A20" s="454" t="s">
        <v>159</v>
      </c>
      <c r="B20" s="455" t="s">
        <v>160</v>
      </c>
      <c r="C20" s="482">
        <v>2008</v>
      </c>
      <c r="D20" s="479" t="s">
        <v>85</v>
      </c>
      <c r="E20" s="219">
        <v>992</v>
      </c>
      <c r="F20" s="212">
        <v>868</v>
      </c>
      <c r="G20" s="155">
        <v>874</v>
      </c>
      <c r="H20" s="280">
        <v>49</v>
      </c>
      <c r="I20" s="133"/>
      <c r="J20" s="45">
        <f t="shared" si="0"/>
        <v>990</v>
      </c>
      <c r="K20">
        <f t="shared" si="1"/>
        <v>49</v>
      </c>
      <c r="L20" s="351">
        <f t="shared" si="2"/>
        <v>992</v>
      </c>
      <c r="M20" s="351">
        <f t="shared" si="5"/>
        <v>874</v>
      </c>
      <c r="N20" s="351">
        <f t="shared" si="6"/>
        <v>868</v>
      </c>
    </row>
    <row r="21" spans="1:14">
      <c r="A21" s="630" t="s">
        <v>229</v>
      </c>
      <c r="B21" s="553" t="s">
        <v>191</v>
      </c>
      <c r="C21" s="477">
        <v>2008</v>
      </c>
      <c r="D21" s="559" t="s">
        <v>230</v>
      </c>
      <c r="E21" s="219">
        <v>960</v>
      </c>
      <c r="F21" s="212">
        <v>980</v>
      </c>
      <c r="G21" s="155">
        <v>925</v>
      </c>
      <c r="H21" s="280">
        <v>48</v>
      </c>
      <c r="I21" s="632"/>
      <c r="J21" s="45">
        <f t="shared" si="0"/>
        <v>980</v>
      </c>
      <c r="K21">
        <f t="shared" si="1"/>
        <v>48</v>
      </c>
      <c r="L21" s="351">
        <f t="shared" si="2"/>
        <v>980</v>
      </c>
      <c r="M21" s="351">
        <f t="shared" si="5"/>
        <v>960</v>
      </c>
      <c r="N21" s="351">
        <f t="shared" si="6"/>
        <v>925</v>
      </c>
    </row>
    <row r="22" spans="1:14">
      <c r="A22" s="499" t="s">
        <v>193</v>
      </c>
      <c r="B22" s="553" t="s">
        <v>194</v>
      </c>
      <c r="C22" s="447">
        <v>2008</v>
      </c>
      <c r="D22" s="559" t="s">
        <v>195</v>
      </c>
      <c r="E22" s="224">
        <v>780</v>
      </c>
      <c r="F22" s="352">
        <v>979</v>
      </c>
      <c r="G22" s="155">
        <v>975</v>
      </c>
      <c r="H22" s="611">
        <v>47</v>
      </c>
      <c r="I22" s="132"/>
      <c r="J22" s="45">
        <f t="shared" si="0"/>
        <v>970</v>
      </c>
      <c r="K22">
        <f t="shared" si="1"/>
        <v>47</v>
      </c>
      <c r="L22" s="351">
        <f t="shared" si="2"/>
        <v>979</v>
      </c>
      <c r="M22" s="351">
        <f t="shared" si="5"/>
        <v>975</v>
      </c>
      <c r="N22" s="351">
        <f t="shared" si="6"/>
        <v>780</v>
      </c>
    </row>
    <row r="23" spans="1:14">
      <c r="A23" s="823" t="s">
        <v>238</v>
      </c>
      <c r="B23" s="946" t="s">
        <v>239</v>
      </c>
      <c r="C23" s="1143">
        <v>2006</v>
      </c>
      <c r="D23" s="560" t="s">
        <v>202</v>
      </c>
      <c r="E23" s="219">
        <v>890</v>
      </c>
      <c r="F23" s="612"/>
      <c r="G23" s="1148">
        <v>973</v>
      </c>
      <c r="H23" s="277">
        <v>47</v>
      </c>
      <c r="I23" s="133"/>
      <c r="J23" s="45">
        <f t="shared" si="0"/>
        <v>970</v>
      </c>
      <c r="K23">
        <f t="shared" si="1"/>
        <v>47</v>
      </c>
      <c r="L23" s="351">
        <f t="shared" si="2"/>
        <v>973</v>
      </c>
      <c r="M23" s="351">
        <f t="shared" si="5"/>
        <v>0</v>
      </c>
      <c r="N23" s="351">
        <f t="shared" si="6"/>
        <v>890</v>
      </c>
    </row>
    <row r="24" spans="1:14">
      <c r="A24" s="499" t="s">
        <v>226</v>
      </c>
      <c r="B24" s="553" t="s">
        <v>177</v>
      </c>
      <c r="C24" s="447">
        <v>2008</v>
      </c>
      <c r="D24" s="556" t="s">
        <v>178</v>
      </c>
      <c r="E24" s="255">
        <v>878</v>
      </c>
      <c r="F24" s="212">
        <v>933</v>
      </c>
      <c r="G24" s="155">
        <v>967</v>
      </c>
      <c r="H24" s="282">
        <v>46</v>
      </c>
      <c r="I24" s="632"/>
      <c r="J24" s="45">
        <f t="shared" si="0"/>
        <v>960</v>
      </c>
      <c r="K24">
        <f t="shared" si="1"/>
        <v>46</v>
      </c>
      <c r="L24" s="351">
        <f t="shared" si="2"/>
        <v>967</v>
      </c>
      <c r="M24" s="351">
        <f t="shared" si="5"/>
        <v>933</v>
      </c>
      <c r="N24" s="351">
        <f t="shared" si="6"/>
        <v>878</v>
      </c>
    </row>
    <row r="25" spans="1:14">
      <c r="A25" s="499" t="s">
        <v>181</v>
      </c>
      <c r="B25" s="553" t="s">
        <v>182</v>
      </c>
      <c r="C25" s="447">
        <v>2009</v>
      </c>
      <c r="D25" s="486" t="s">
        <v>178</v>
      </c>
      <c r="E25" s="219">
        <v>845</v>
      </c>
      <c r="F25" s="212">
        <v>868</v>
      </c>
      <c r="G25" s="155">
        <v>962</v>
      </c>
      <c r="H25" s="282">
        <v>46</v>
      </c>
      <c r="I25" s="632"/>
      <c r="J25" s="45">
        <f t="shared" si="0"/>
        <v>960</v>
      </c>
      <c r="K25">
        <f t="shared" si="1"/>
        <v>46</v>
      </c>
      <c r="L25" s="351">
        <f t="shared" si="2"/>
        <v>962</v>
      </c>
      <c r="M25" s="351">
        <f t="shared" si="5"/>
        <v>868</v>
      </c>
      <c r="N25" s="351">
        <f t="shared" si="6"/>
        <v>845</v>
      </c>
    </row>
    <row r="26" spans="1:14">
      <c r="A26" s="499" t="s">
        <v>186</v>
      </c>
      <c r="B26" s="553" t="s">
        <v>187</v>
      </c>
      <c r="C26" s="447">
        <v>2006</v>
      </c>
      <c r="D26" s="486" t="s">
        <v>178</v>
      </c>
      <c r="E26" s="255">
        <v>888</v>
      </c>
      <c r="F26" s="223">
        <v>960</v>
      </c>
      <c r="G26" s="155">
        <v>948</v>
      </c>
      <c r="H26" s="609">
        <v>46</v>
      </c>
      <c r="I26" s="133"/>
      <c r="J26" s="45">
        <f t="shared" si="0"/>
        <v>960</v>
      </c>
      <c r="K26">
        <f t="shared" si="1"/>
        <v>46</v>
      </c>
      <c r="L26" s="351">
        <f t="shared" si="2"/>
        <v>960</v>
      </c>
      <c r="M26" s="152">
        <f t="shared" si="5"/>
        <v>948</v>
      </c>
      <c r="N26" s="351">
        <f t="shared" si="6"/>
        <v>888</v>
      </c>
    </row>
    <row r="27" spans="1:14">
      <c r="A27" s="825" t="s">
        <v>192</v>
      </c>
      <c r="B27" s="951" t="s">
        <v>182</v>
      </c>
      <c r="C27" s="456">
        <v>2007</v>
      </c>
      <c r="D27" s="494" t="s">
        <v>85</v>
      </c>
      <c r="E27" s="219">
        <v>871</v>
      </c>
      <c r="F27" s="212">
        <v>958</v>
      </c>
      <c r="G27" s="257">
        <v>958</v>
      </c>
      <c r="H27" s="277">
        <v>45</v>
      </c>
      <c r="I27" s="632"/>
      <c r="J27" s="45">
        <f t="shared" si="0"/>
        <v>950</v>
      </c>
      <c r="K27">
        <f t="shared" si="1"/>
        <v>45</v>
      </c>
      <c r="L27" s="351">
        <f t="shared" si="2"/>
        <v>958</v>
      </c>
      <c r="M27" s="351">
        <f t="shared" si="5"/>
        <v>958</v>
      </c>
      <c r="N27" s="351">
        <f t="shared" si="6"/>
        <v>871</v>
      </c>
    </row>
    <row r="28" spans="1:14">
      <c r="A28" s="454" t="s">
        <v>166</v>
      </c>
      <c r="B28" s="455" t="s">
        <v>167</v>
      </c>
      <c r="C28" s="509">
        <v>2007</v>
      </c>
      <c r="D28" s="486" t="s">
        <v>29</v>
      </c>
      <c r="E28" s="219">
        <v>947</v>
      </c>
      <c r="F28" s="212">
        <v>910</v>
      </c>
      <c r="G28" s="155">
        <v>816</v>
      </c>
      <c r="H28" s="280">
        <v>44</v>
      </c>
      <c r="I28" s="132"/>
      <c r="J28" s="45">
        <f t="shared" si="0"/>
        <v>940</v>
      </c>
      <c r="K28">
        <f t="shared" si="1"/>
        <v>44</v>
      </c>
      <c r="L28" s="351">
        <f t="shared" si="2"/>
        <v>947</v>
      </c>
      <c r="M28" s="351">
        <f t="shared" si="5"/>
        <v>910</v>
      </c>
      <c r="N28" s="351">
        <f t="shared" si="6"/>
        <v>816</v>
      </c>
    </row>
    <row r="29" spans="1:14">
      <c r="A29" s="552" t="s">
        <v>215</v>
      </c>
      <c r="B29" s="584" t="s">
        <v>216</v>
      </c>
      <c r="C29" s="932">
        <v>2007</v>
      </c>
      <c r="D29" s="450" t="s">
        <v>170</v>
      </c>
      <c r="E29" s="219">
        <v>806</v>
      </c>
      <c r="F29" s="212">
        <v>933</v>
      </c>
      <c r="G29" s="155">
        <v>807</v>
      </c>
      <c r="H29" s="277">
        <v>43</v>
      </c>
      <c r="I29" s="133"/>
      <c r="J29" s="439">
        <f t="shared" si="0"/>
        <v>930</v>
      </c>
      <c r="K29">
        <f t="shared" si="1"/>
        <v>43</v>
      </c>
      <c r="L29" s="351">
        <f t="shared" si="2"/>
        <v>933</v>
      </c>
      <c r="M29" s="351">
        <f t="shared" si="5"/>
        <v>807</v>
      </c>
      <c r="N29" s="351">
        <f t="shared" si="6"/>
        <v>806</v>
      </c>
    </row>
    <row r="30" spans="1:14">
      <c r="A30" s="499" t="s">
        <v>198</v>
      </c>
      <c r="B30" s="999" t="s">
        <v>199</v>
      </c>
      <c r="C30" s="447">
        <v>2007</v>
      </c>
      <c r="D30" s="486" t="s">
        <v>29</v>
      </c>
      <c r="E30" s="224">
        <v>740</v>
      </c>
      <c r="F30" s="352">
        <v>903</v>
      </c>
      <c r="G30" s="155">
        <v>929</v>
      </c>
      <c r="H30" s="280">
        <v>42</v>
      </c>
      <c r="I30" s="133"/>
      <c r="J30" s="439">
        <f t="shared" si="0"/>
        <v>920</v>
      </c>
      <c r="K30">
        <f t="shared" si="1"/>
        <v>42</v>
      </c>
      <c r="L30" s="351">
        <f t="shared" si="2"/>
        <v>929</v>
      </c>
      <c r="M30" s="351">
        <f t="shared" si="5"/>
        <v>903</v>
      </c>
      <c r="N30" s="351">
        <f t="shared" si="6"/>
        <v>740</v>
      </c>
    </row>
    <row r="31" spans="1:14">
      <c r="A31" s="823" t="s">
        <v>200</v>
      </c>
      <c r="B31" s="946" t="s">
        <v>201</v>
      </c>
      <c r="C31" s="1143">
        <v>2007</v>
      </c>
      <c r="D31" s="560" t="s">
        <v>202</v>
      </c>
      <c r="E31" s="219">
        <v>895</v>
      </c>
      <c r="F31" s="212">
        <v>928</v>
      </c>
      <c r="G31" s="878">
        <v>882</v>
      </c>
      <c r="H31" s="277">
        <v>42</v>
      </c>
      <c r="I31" s="132"/>
      <c r="J31" s="45">
        <f t="shared" si="0"/>
        <v>920</v>
      </c>
      <c r="K31">
        <f t="shared" si="1"/>
        <v>42</v>
      </c>
      <c r="L31" s="351">
        <f t="shared" si="2"/>
        <v>928</v>
      </c>
      <c r="M31" s="351">
        <f t="shared" si="5"/>
        <v>895</v>
      </c>
      <c r="N31" s="351">
        <f t="shared" si="6"/>
        <v>882</v>
      </c>
    </row>
    <row r="32" spans="1:14">
      <c r="A32" s="499" t="s">
        <v>266</v>
      </c>
      <c r="B32" s="553" t="s">
        <v>267</v>
      </c>
      <c r="C32" s="932">
        <v>2009</v>
      </c>
      <c r="D32" s="566" t="s">
        <v>35</v>
      </c>
      <c r="E32" s="219">
        <v>815</v>
      </c>
      <c r="F32" s="212"/>
      <c r="G32" s="155">
        <v>927</v>
      </c>
      <c r="H32" s="280">
        <v>42</v>
      </c>
      <c r="I32" s="133"/>
      <c r="J32" s="45">
        <f t="shared" si="0"/>
        <v>920</v>
      </c>
      <c r="K32">
        <f t="shared" si="1"/>
        <v>42</v>
      </c>
      <c r="L32" s="351">
        <f t="shared" si="2"/>
        <v>927</v>
      </c>
      <c r="M32" s="351">
        <f t="shared" si="5"/>
        <v>0</v>
      </c>
      <c r="N32" s="351">
        <f t="shared" si="6"/>
        <v>815</v>
      </c>
    </row>
    <row r="33" spans="1:14">
      <c r="A33" s="499" t="s">
        <v>168</v>
      </c>
      <c r="B33" s="553" t="s">
        <v>169</v>
      </c>
      <c r="C33" s="932">
        <v>2008</v>
      </c>
      <c r="D33" s="457" t="s">
        <v>170</v>
      </c>
      <c r="E33" s="219">
        <v>926</v>
      </c>
      <c r="F33" s="212">
        <v>895</v>
      </c>
      <c r="G33" s="155">
        <v>718</v>
      </c>
      <c r="H33" s="277">
        <v>42</v>
      </c>
      <c r="I33" s="632"/>
      <c r="J33" s="45">
        <f t="shared" si="0"/>
        <v>920</v>
      </c>
      <c r="K33">
        <f t="shared" si="1"/>
        <v>42</v>
      </c>
      <c r="L33" s="351">
        <f t="shared" si="2"/>
        <v>926</v>
      </c>
      <c r="M33" s="351">
        <f t="shared" si="5"/>
        <v>895</v>
      </c>
      <c r="N33" s="351">
        <f t="shared" si="6"/>
        <v>718</v>
      </c>
    </row>
    <row r="34" spans="1:14">
      <c r="A34" s="824" t="s">
        <v>257</v>
      </c>
      <c r="B34" s="947" t="s">
        <v>201</v>
      </c>
      <c r="C34" s="935">
        <v>2008</v>
      </c>
      <c r="D34" s="627" t="s">
        <v>80</v>
      </c>
      <c r="E34" s="224"/>
      <c r="F34" s="352">
        <v>863</v>
      </c>
      <c r="G34" s="155">
        <v>918</v>
      </c>
      <c r="H34" s="280">
        <v>41</v>
      </c>
      <c r="I34" s="132"/>
      <c r="J34" s="45">
        <f t="shared" si="0"/>
        <v>910</v>
      </c>
      <c r="K34">
        <f t="shared" si="1"/>
        <v>41</v>
      </c>
      <c r="L34" s="351">
        <f t="shared" si="2"/>
        <v>918</v>
      </c>
      <c r="M34" s="351">
        <f t="shared" si="5"/>
        <v>0</v>
      </c>
      <c r="N34" s="351">
        <f t="shared" si="6"/>
        <v>863</v>
      </c>
    </row>
    <row r="35" spans="1:14">
      <c r="A35" s="552" t="s">
        <v>243</v>
      </c>
      <c r="B35" s="584" t="s">
        <v>244</v>
      </c>
      <c r="C35" s="478">
        <v>2009</v>
      </c>
      <c r="D35" s="560" t="s">
        <v>195</v>
      </c>
      <c r="E35" s="219">
        <v>913</v>
      </c>
      <c r="F35" s="212"/>
      <c r="G35" s="257"/>
      <c r="H35" s="610">
        <v>41</v>
      </c>
      <c r="I35" s="133"/>
      <c r="J35" s="45">
        <f t="shared" si="0"/>
        <v>910</v>
      </c>
      <c r="K35">
        <f t="shared" si="1"/>
        <v>41</v>
      </c>
      <c r="L35" s="351">
        <f t="shared" si="2"/>
        <v>913</v>
      </c>
      <c r="M35" s="351">
        <f t="shared" si="5"/>
        <v>-913</v>
      </c>
      <c r="N35" s="351">
        <f t="shared" si="6"/>
        <v>913</v>
      </c>
    </row>
    <row r="36" spans="1:14">
      <c r="A36" s="826" t="s">
        <v>233</v>
      </c>
      <c r="B36" s="989" t="s">
        <v>182</v>
      </c>
      <c r="C36" s="521">
        <v>2007</v>
      </c>
      <c r="D36" s="494" t="s">
        <v>17</v>
      </c>
      <c r="E36" s="219">
        <v>830</v>
      </c>
      <c r="F36" s="212">
        <v>910</v>
      </c>
      <c r="G36" s="155">
        <v>869</v>
      </c>
      <c r="H36" s="280">
        <v>41</v>
      </c>
      <c r="I36" s="132"/>
      <c r="J36" s="45">
        <f t="shared" si="0"/>
        <v>910</v>
      </c>
      <c r="K36">
        <f t="shared" si="1"/>
        <v>41</v>
      </c>
      <c r="L36" s="351">
        <f t="shared" si="2"/>
        <v>910</v>
      </c>
      <c r="M36" s="351">
        <f t="shared" si="5"/>
        <v>869</v>
      </c>
      <c r="N36" s="351">
        <f t="shared" si="6"/>
        <v>830</v>
      </c>
    </row>
    <row r="37" spans="1:14">
      <c r="A37" s="837" t="s">
        <v>188</v>
      </c>
      <c r="B37" s="987" t="s">
        <v>189</v>
      </c>
      <c r="C37" s="990">
        <v>2007</v>
      </c>
      <c r="D37" s="992" t="s">
        <v>80</v>
      </c>
      <c r="E37" s="219"/>
      <c r="F37" s="212">
        <v>908</v>
      </c>
      <c r="G37" s="155"/>
      <c r="H37" s="280">
        <v>40</v>
      </c>
      <c r="I37" s="632"/>
      <c r="J37" s="45">
        <f t="shared" si="0"/>
        <v>900</v>
      </c>
      <c r="K37">
        <f t="shared" si="1"/>
        <v>40</v>
      </c>
      <c r="L37" s="351">
        <f t="shared" si="2"/>
        <v>908</v>
      </c>
      <c r="M37" s="351">
        <f t="shared" si="5"/>
        <v>-908</v>
      </c>
      <c r="N37" s="351">
        <f t="shared" si="6"/>
        <v>908</v>
      </c>
    </row>
    <row r="38" spans="1:14">
      <c r="A38" s="499" t="s">
        <v>164</v>
      </c>
      <c r="B38" s="553" t="s">
        <v>165</v>
      </c>
      <c r="C38" s="932">
        <v>2010</v>
      </c>
      <c r="D38" s="559" t="s">
        <v>163</v>
      </c>
      <c r="E38" s="224">
        <v>904</v>
      </c>
      <c r="F38" s="352">
        <v>893</v>
      </c>
      <c r="G38" s="155">
        <v>902</v>
      </c>
      <c r="H38" s="611">
        <v>40</v>
      </c>
      <c r="I38" s="133"/>
      <c r="J38" s="45">
        <f t="shared" si="0"/>
        <v>900</v>
      </c>
      <c r="K38">
        <f t="shared" si="1"/>
        <v>40</v>
      </c>
      <c r="L38" s="351">
        <f t="shared" si="2"/>
        <v>904</v>
      </c>
      <c r="M38" s="351">
        <v>0</v>
      </c>
      <c r="N38" s="351">
        <v>0</v>
      </c>
    </row>
    <row r="39" spans="1:14">
      <c r="A39" s="552" t="s">
        <v>196</v>
      </c>
      <c r="B39" s="944" t="s">
        <v>197</v>
      </c>
      <c r="C39" s="1001">
        <v>2009</v>
      </c>
      <c r="D39" s="560" t="s">
        <v>163</v>
      </c>
      <c r="E39" s="219">
        <v>866</v>
      </c>
      <c r="F39" s="212">
        <v>895</v>
      </c>
      <c r="G39" s="257">
        <v>892</v>
      </c>
      <c r="H39" s="277">
        <v>39</v>
      </c>
      <c r="I39" s="132"/>
      <c r="J39" s="45">
        <f t="shared" ref="J39:J65" si="7">FLOOR(L39,10)</f>
        <v>890</v>
      </c>
      <c r="K39">
        <f t="shared" ref="K39:K65" si="8">IF(J39&lt;5.1,0,(J39-500)*0.1)</f>
        <v>39</v>
      </c>
      <c r="L39" s="351">
        <f t="shared" ref="L39:L65" si="9">MAX(E39:G39)</f>
        <v>895</v>
      </c>
      <c r="M39" s="351">
        <f>SUM(E39:G39)-L39-N39</f>
        <v>892</v>
      </c>
      <c r="N39" s="351">
        <f>MIN(E39:G39)</f>
        <v>866</v>
      </c>
    </row>
    <row r="40" spans="1:14" ht="15.75" customHeight="1">
      <c r="A40" s="499" t="s">
        <v>209</v>
      </c>
      <c r="B40" s="500" t="s">
        <v>210</v>
      </c>
      <c r="C40" s="447">
        <v>2009</v>
      </c>
      <c r="D40" s="559" t="s">
        <v>195</v>
      </c>
      <c r="E40" s="219">
        <v>878</v>
      </c>
      <c r="F40" s="212">
        <v>646</v>
      </c>
      <c r="G40" s="155">
        <v>683</v>
      </c>
      <c r="H40" s="280">
        <v>37</v>
      </c>
      <c r="I40" s="632"/>
      <c r="J40" s="45">
        <f t="shared" si="7"/>
        <v>870</v>
      </c>
      <c r="K40">
        <f t="shared" si="8"/>
        <v>37</v>
      </c>
      <c r="L40" s="351">
        <f t="shared" si="9"/>
        <v>878</v>
      </c>
      <c r="M40" s="351">
        <f>SUM(E40:G40)-L40-N40</f>
        <v>683</v>
      </c>
      <c r="N40" s="351">
        <f>MIN(E40:G40)</f>
        <v>646</v>
      </c>
    </row>
    <row r="41" spans="1:14">
      <c r="A41" s="454" t="s">
        <v>179</v>
      </c>
      <c r="B41" s="844" t="s">
        <v>180</v>
      </c>
      <c r="C41" s="482">
        <v>2007</v>
      </c>
      <c r="D41" s="479" t="s">
        <v>85</v>
      </c>
      <c r="E41" s="219">
        <v>848</v>
      </c>
      <c r="F41" s="212">
        <v>872</v>
      </c>
      <c r="G41" s="155">
        <v>867</v>
      </c>
      <c r="H41" s="280">
        <v>37</v>
      </c>
      <c r="I41" s="133"/>
      <c r="J41" s="45">
        <f t="shared" si="7"/>
        <v>870</v>
      </c>
      <c r="K41">
        <f t="shared" si="8"/>
        <v>37</v>
      </c>
      <c r="L41" s="351">
        <f t="shared" si="9"/>
        <v>872</v>
      </c>
      <c r="M41" s="351">
        <f>SUM(E41:G41)-L41-N41</f>
        <v>867</v>
      </c>
      <c r="N41" s="351">
        <f>MIN(E41:G41)</f>
        <v>848</v>
      </c>
    </row>
    <row r="42" spans="1:14">
      <c r="A42" s="454" t="s">
        <v>190</v>
      </c>
      <c r="B42" s="455" t="s">
        <v>191</v>
      </c>
      <c r="C42" s="482">
        <v>2007</v>
      </c>
      <c r="D42" s="479" t="s">
        <v>58</v>
      </c>
      <c r="E42" s="224">
        <v>799</v>
      </c>
      <c r="F42" s="352">
        <v>820</v>
      </c>
      <c r="G42" s="155">
        <v>870</v>
      </c>
      <c r="H42" s="611">
        <v>37</v>
      </c>
      <c r="I42" s="132"/>
      <c r="J42" s="45">
        <f t="shared" si="7"/>
        <v>870</v>
      </c>
      <c r="K42">
        <f t="shared" si="8"/>
        <v>37</v>
      </c>
      <c r="L42" s="351">
        <f t="shared" si="9"/>
        <v>870</v>
      </c>
      <c r="M42" s="351">
        <f>SUM(E42:G42)-L42-N42</f>
        <v>820</v>
      </c>
      <c r="N42" s="351">
        <f>MIN(E42:G42)</f>
        <v>799</v>
      </c>
    </row>
    <row r="43" spans="1:14">
      <c r="A43" s="552" t="s">
        <v>224</v>
      </c>
      <c r="B43" s="584" t="s">
        <v>225</v>
      </c>
      <c r="C43" s="1001">
        <v>2006</v>
      </c>
      <c r="D43" s="510" t="s">
        <v>170</v>
      </c>
      <c r="E43" s="219">
        <v>826</v>
      </c>
      <c r="F43" s="213">
        <v>846</v>
      </c>
      <c r="G43" s="242">
        <v>868</v>
      </c>
      <c r="H43" s="277">
        <v>36</v>
      </c>
      <c r="I43" s="632"/>
      <c r="J43" s="45">
        <f t="shared" si="7"/>
        <v>860</v>
      </c>
      <c r="K43">
        <f t="shared" si="8"/>
        <v>36</v>
      </c>
      <c r="L43" s="351">
        <f t="shared" si="9"/>
        <v>868</v>
      </c>
      <c r="M43" s="351">
        <f>SUM(E43:G43)-L43-N43</f>
        <v>846</v>
      </c>
      <c r="N43" s="351">
        <f>MIN(E43:G43)</f>
        <v>826</v>
      </c>
    </row>
    <row r="44" spans="1:14">
      <c r="A44" s="499" t="s">
        <v>256</v>
      </c>
      <c r="B44" s="553" t="s">
        <v>244</v>
      </c>
      <c r="C44" s="447">
        <v>2008</v>
      </c>
      <c r="D44" s="568" t="s">
        <v>230</v>
      </c>
      <c r="E44" s="219">
        <v>781</v>
      </c>
      <c r="F44" s="223">
        <v>858</v>
      </c>
      <c r="G44" s="155">
        <v>810</v>
      </c>
      <c r="H44" s="275">
        <v>35</v>
      </c>
      <c r="I44" s="133"/>
      <c r="J44" s="45">
        <f t="shared" si="7"/>
        <v>850</v>
      </c>
      <c r="K44">
        <f t="shared" si="8"/>
        <v>35</v>
      </c>
      <c r="L44" s="351">
        <f t="shared" si="9"/>
        <v>858</v>
      </c>
      <c r="M44" s="351">
        <v>0</v>
      </c>
      <c r="N44" s="351">
        <v>0</v>
      </c>
    </row>
    <row r="45" spans="1:14">
      <c r="A45" s="824" t="s">
        <v>259</v>
      </c>
      <c r="B45" s="947" t="s">
        <v>260</v>
      </c>
      <c r="C45" s="932">
        <v>2009</v>
      </c>
      <c r="D45" s="627" t="s">
        <v>185</v>
      </c>
      <c r="E45" s="219">
        <v>640</v>
      </c>
      <c r="F45" s="212">
        <v>725</v>
      </c>
      <c r="G45" s="155">
        <v>857</v>
      </c>
      <c r="H45" s="280">
        <v>35</v>
      </c>
      <c r="I45" s="632"/>
      <c r="J45" s="45">
        <f t="shared" si="7"/>
        <v>850</v>
      </c>
      <c r="K45">
        <f t="shared" si="8"/>
        <v>35</v>
      </c>
      <c r="L45" s="351">
        <f t="shared" si="9"/>
        <v>857</v>
      </c>
      <c r="M45" s="351">
        <f t="shared" ref="M45:M65" si="10">SUM(E45:G45)-L45-N45</f>
        <v>725</v>
      </c>
      <c r="N45" s="351">
        <f t="shared" ref="N45:N65" si="11">MIN(E45:G45)</f>
        <v>640</v>
      </c>
    </row>
    <row r="46" spans="1:14">
      <c r="A46" s="499" t="s">
        <v>261</v>
      </c>
      <c r="B46" s="553" t="s">
        <v>262</v>
      </c>
      <c r="C46" s="932">
        <v>2008</v>
      </c>
      <c r="D46" s="450" t="s">
        <v>232</v>
      </c>
      <c r="E46" s="224">
        <v>848</v>
      </c>
      <c r="F46" s="352">
        <v>763</v>
      </c>
      <c r="G46" s="155">
        <v>848</v>
      </c>
      <c r="H46" s="611">
        <v>34</v>
      </c>
      <c r="I46" s="132"/>
      <c r="J46" s="45">
        <f t="shared" si="7"/>
        <v>840</v>
      </c>
      <c r="K46">
        <f t="shared" si="8"/>
        <v>34</v>
      </c>
      <c r="L46" s="351">
        <f t="shared" si="9"/>
        <v>848</v>
      </c>
      <c r="M46" s="351">
        <f t="shared" si="10"/>
        <v>848</v>
      </c>
      <c r="N46" s="351">
        <f t="shared" si="11"/>
        <v>763</v>
      </c>
    </row>
    <row r="47" spans="1:14">
      <c r="A47" s="552" t="s">
        <v>236</v>
      </c>
      <c r="B47" s="584" t="s">
        <v>237</v>
      </c>
      <c r="C47" s="478">
        <v>2009</v>
      </c>
      <c r="D47" s="560" t="s">
        <v>230</v>
      </c>
      <c r="E47" s="219">
        <v>843</v>
      </c>
      <c r="F47" s="212">
        <v>809</v>
      </c>
      <c r="G47" s="257">
        <v>800</v>
      </c>
      <c r="H47" s="610">
        <v>34</v>
      </c>
      <c r="I47" s="133"/>
      <c r="J47" s="45">
        <f t="shared" si="7"/>
        <v>840</v>
      </c>
      <c r="K47">
        <f t="shared" si="8"/>
        <v>34</v>
      </c>
      <c r="L47" s="351">
        <f t="shared" si="9"/>
        <v>843</v>
      </c>
      <c r="M47" s="351">
        <f t="shared" si="10"/>
        <v>809</v>
      </c>
      <c r="N47" s="351">
        <f t="shared" si="11"/>
        <v>800</v>
      </c>
    </row>
    <row r="48" spans="1:14">
      <c r="A48" s="499" t="s">
        <v>265</v>
      </c>
      <c r="B48" s="553" t="s">
        <v>182</v>
      </c>
      <c r="C48" s="932">
        <v>2009</v>
      </c>
      <c r="D48" s="507" t="s">
        <v>232</v>
      </c>
      <c r="E48" s="224">
        <v>826</v>
      </c>
      <c r="F48" s="223">
        <v>820</v>
      </c>
      <c r="G48" s="242">
        <v>840</v>
      </c>
      <c r="H48" s="280">
        <v>34</v>
      </c>
      <c r="I48" s="632"/>
      <c r="J48" s="45">
        <f t="shared" si="7"/>
        <v>840</v>
      </c>
      <c r="K48">
        <f t="shared" si="8"/>
        <v>34</v>
      </c>
      <c r="L48" s="351">
        <f t="shared" si="9"/>
        <v>840</v>
      </c>
      <c r="M48" s="351">
        <f t="shared" si="10"/>
        <v>826</v>
      </c>
      <c r="N48" s="351">
        <f t="shared" si="11"/>
        <v>820</v>
      </c>
    </row>
    <row r="49" spans="1:14">
      <c r="A49" s="824" t="s">
        <v>205</v>
      </c>
      <c r="B49" s="947" t="s">
        <v>206</v>
      </c>
      <c r="C49" s="935">
        <v>2008</v>
      </c>
      <c r="D49" s="627" t="s">
        <v>80</v>
      </c>
      <c r="E49" s="219">
        <v>658</v>
      </c>
      <c r="F49" s="212"/>
      <c r="G49" s="155">
        <v>838</v>
      </c>
      <c r="H49" s="280">
        <v>33</v>
      </c>
      <c r="I49" s="132"/>
      <c r="J49" s="45">
        <f t="shared" si="7"/>
        <v>830</v>
      </c>
      <c r="K49">
        <f t="shared" si="8"/>
        <v>33</v>
      </c>
      <c r="L49" s="351">
        <f t="shared" si="9"/>
        <v>838</v>
      </c>
      <c r="M49" s="351">
        <f t="shared" si="10"/>
        <v>0</v>
      </c>
      <c r="N49" s="351">
        <f t="shared" si="11"/>
        <v>658</v>
      </c>
    </row>
    <row r="50" spans="1:14">
      <c r="A50" s="499" t="s">
        <v>241</v>
      </c>
      <c r="B50" s="553" t="s">
        <v>242</v>
      </c>
      <c r="C50" s="932">
        <v>2010</v>
      </c>
      <c r="D50" s="562" t="s">
        <v>35</v>
      </c>
      <c r="E50" s="224">
        <v>784</v>
      </c>
      <c r="F50" s="352">
        <v>825</v>
      </c>
      <c r="G50" s="155">
        <v>777</v>
      </c>
      <c r="H50" s="611">
        <v>32</v>
      </c>
      <c r="I50" s="632"/>
      <c r="J50" s="45">
        <f t="shared" si="7"/>
        <v>820</v>
      </c>
      <c r="K50">
        <f t="shared" si="8"/>
        <v>32</v>
      </c>
      <c r="L50" s="351">
        <f t="shared" si="9"/>
        <v>825</v>
      </c>
      <c r="M50" s="351">
        <f t="shared" si="10"/>
        <v>784</v>
      </c>
      <c r="N50" s="351">
        <f t="shared" si="11"/>
        <v>777</v>
      </c>
    </row>
    <row r="51" spans="1:14">
      <c r="A51" s="825" t="s">
        <v>219</v>
      </c>
      <c r="B51" s="951" t="s">
        <v>173</v>
      </c>
      <c r="C51" s="456">
        <v>2008</v>
      </c>
      <c r="D51" s="481" t="s">
        <v>213</v>
      </c>
      <c r="E51" s="219">
        <v>807</v>
      </c>
      <c r="F51" s="212">
        <v>768</v>
      </c>
      <c r="G51" s="257">
        <v>699</v>
      </c>
      <c r="H51" s="277">
        <v>30</v>
      </c>
      <c r="I51" s="632"/>
      <c r="J51" s="45">
        <f t="shared" si="7"/>
        <v>800</v>
      </c>
      <c r="K51">
        <f t="shared" si="8"/>
        <v>30</v>
      </c>
      <c r="L51" s="351">
        <f t="shared" si="9"/>
        <v>807</v>
      </c>
      <c r="M51" s="351">
        <f t="shared" si="10"/>
        <v>768</v>
      </c>
      <c r="N51" s="351">
        <f t="shared" si="11"/>
        <v>699</v>
      </c>
    </row>
    <row r="52" spans="1:14">
      <c r="A52" s="454" t="s">
        <v>217</v>
      </c>
      <c r="B52" s="455" t="s">
        <v>218</v>
      </c>
      <c r="C52" s="482">
        <v>2009</v>
      </c>
      <c r="D52" s="534" t="s">
        <v>58</v>
      </c>
      <c r="E52" s="219">
        <v>610</v>
      </c>
      <c r="F52" s="212">
        <v>624</v>
      </c>
      <c r="G52" s="155">
        <v>793</v>
      </c>
      <c r="H52" s="280">
        <v>29</v>
      </c>
      <c r="I52" s="993"/>
      <c r="J52" s="45">
        <f t="shared" si="7"/>
        <v>790</v>
      </c>
      <c r="K52">
        <f t="shared" si="8"/>
        <v>29</v>
      </c>
      <c r="L52" s="351">
        <f t="shared" si="9"/>
        <v>793</v>
      </c>
      <c r="M52" s="351">
        <f t="shared" si="10"/>
        <v>624</v>
      </c>
      <c r="N52" s="351">
        <f t="shared" si="11"/>
        <v>610</v>
      </c>
    </row>
    <row r="53" spans="1:14">
      <c r="A53" s="499" t="s">
        <v>161</v>
      </c>
      <c r="B53" s="553" t="s">
        <v>162</v>
      </c>
      <c r="C53" s="932">
        <v>2009</v>
      </c>
      <c r="D53" s="559" t="s">
        <v>163</v>
      </c>
      <c r="E53" s="219">
        <v>715</v>
      </c>
      <c r="F53" s="212">
        <v>792</v>
      </c>
      <c r="G53" s="155"/>
      <c r="H53" s="280">
        <v>29</v>
      </c>
      <c r="I53" s="133"/>
      <c r="J53" s="45">
        <f t="shared" si="7"/>
        <v>790</v>
      </c>
      <c r="K53">
        <f t="shared" si="8"/>
        <v>29</v>
      </c>
      <c r="L53" s="351">
        <f t="shared" si="9"/>
        <v>792</v>
      </c>
      <c r="M53" s="351">
        <f t="shared" si="10"/>
        <v>0</v>
      </c>
      <c r="N53" s="351">
        <f t="shared" si="11"/>
        <v>715</v>
      </c>
    </row>
    <row r="54" spans="1:14">
      <c r="A54" s="499" t="s">
        <v>245</v>
      </c>
      <c r="B54" s="553" t="s">
        <v>246</v>
      </c>
      <c r="C54" s="447">
        <v>2010</v>
      </c>
      <c r="D54" s="559" t="s">
        <v>230</v>
      </c>
      <c r="E54" s="224">
        <v>783</v>
      </c>
      <c r="F54" s="352">
        <v>788</v>
      </c>
      <c r="G54" s="155">
        <v>768</v>
      </c>
      <c r="H54" s="611">
        <v>28</v>
      </c>
      <c r="I54" s="133"/>
      <c r="J54" s="45">
        <f t="shared" si="7"/>
        <v>780</v>
      </c>
      <c r="K54">
        <f t="shared" si="8"/>
        <v>28</v>
      </c>
      <c r="L54" s="351">
        <f t="shared" si="9"/>
        <v>788</v>
      </c>
      <c r="M54" s="351">
        <f t="shared" si="10"/>
        <v>783</v>
      </c>
      <c r="N54" s="351">
        <f t="shared" si="11"/>
        <v>768</v>
      </c>
    </row>
    <row r="55" spans="1:14">
      <c r="A55" s="772" t="s">
        <v>207</v>
      </c>
      <c r="B55" s="961" t="s">
        <v>208</v>
      </c>
      <c r="C55" s="456">
        <v>2008</v>
      </c>
      <c r="D55" s="494" t="s">
        <v>58</v>
      </c>
      <c r="E55" s="219"/>
      <c r="F55" s="612">
        <v>739</v>
      </c>
      <c r="G55" s="242">
        <v>788</v>
      </c>
      <c r="H55" s="277">
        <v>28</v>
      </c>
      <c r="I55" s="132"/>
      <c r="J55" s="45">
        <f t="shared" si="7"/>
        <v>780</v>
      </c>
      <c r="K55">
        <f t="shared" si="8"/>
        <v>28</v>
      </c>
      <c r="L55" s="351">
        <f t="shared" si="9"/>
        <v>788</v>
      </c>
      <c r="M55" s="351">
        <f t="shared" si="10"/>
        <v>0</v>
      </c>
      <c r="N55" s="351">
        <f t="shared" si="11"/>
        <v>739</v>
      </c>
    </row>
    <row r="56" spans="1:14">
      <c r="A56" s="499" t="s">
        <v>235</v>
      </c>
      <c r="B56" s="553" t="s">
        <v>177</v>
      </c>
      <c r="C56" s="478">
        <v>2008</v>
      </c>
      <c r="D56" s="561" t="s">
        <v>195</v>
      </c>
      <c r="E56" s="219"/>
      <c r="F56" s="212">
        <v>588</v>
      </c>
      <c r="G56" s="155">
        <v>777</v>
      </c>
      <c r="H56" s="280">
        <v>27</v>
      </c>
      <c r="I56" s="133"/>
      <c r="J56" s="45">
        <f t="shared" si="7"/>
        <v>770</v>
      </c>
      <c r="K56">
        <f t="shared" si="8"/>
        <v>27</v>
      </c>
      <c r="L56" s="351">
        <f t="shared" si="9"/>
        <v>777</v>
      </c>
      <c r="M56" s="351">
        <f t="shared" si="10"/>
        <v>0</v>
      </c>
      <c r="N56" s="351">
        <f t="shared" si="11"/>
        <v>588</v>
      </c>
    </row>
    <row r="57" spans="1:14">
      <c r="A57" s="824" t="s">
        <v>203</v>
      </c>
      <c r="B57" s="947" t="s">
        <v>204</v>
      </c>
      <c r="C57" s="935">
        <v>2007</v>
      </c>
      <c r="D57" s="559" t="s">
        <v>202</v>
      </c>
      <c r="E57" s="219">
        <v>688</v>
      </c>
      <c r="F57" s="212">
        <v>776</v>
      </c>
      <c r="G57" s="235">
        <v>505</v>
      </c>
      <c r="H57" s="277">
        <v>27</v>
      </c>
      <c r="I57" s="132"/>
      <c r="J57" s="439">
        <f t="shared" si="7"/>
        <v>770</v>
      </c>
      <c r="K57">
        <f t="shared" si="8"/>
        <v>27</v>
      </c>
      <c r="L57" s="351">
        <f t="shared" si="9"/>
        <v>776</v>
      </c>
      <c r="M57" s="351">
        <f t="shared" si="10"/>
        <v>688</v>
      </c>
      <c r="N57" s="351">
        <f t="shared" si="11"/>
        <v>505</v>
      </c>
    </row>
    <row r="58" spans="1:14">
      <c r="A58" s="454" t="s">
        <v>251</v>
      </c>
      <c r="B58" s="455" t="s">
        <v>111</v>
      </c>
      <c r="C58" s="482">
        <v>2010</v>
      </c>
      <c r="D58" s="479" t="s">
        <v>213</v>
      </c>
      <c r="E58" s="224">
        <v>747</v>
      </c>
      <c r="F58" s="352"/>
      <c r="G58" s="155">
        <v>674</v>
      </c>
      <c r="H58" s="280">
        <v>24</v>
      </c>
      <c r="I58" s="632"/>
      <c r="J58" s="45">
        <f t="shared" si="7"/>
        <v>740</v>
      </c>
      <c r="K58">
        <f t="shared" si="8"/>
        <v>24</v>
      </c>
      <c r="L58" s="351">
        <f t="shared" si="9"/>
        <v>747</v>
      </c>
      <c r="M58" s="351">
        <f t="shared" si="10"/>
        <v>0</v>
      </c>
      <c r="N58" s="351">
        <f t="shared" si="11"/>
        <v>674</v>
      </c>
    </row>
    <row r="59" spans="1:14">
      <c r="A59" s="552" t="s">
        <v>172</v>
      </c>
      <c r="B59" s="584" t="s">
        <v>173</v>
      </c>
      <c r="C59" s="478">
        <v>2007</v>
      </c>
      <c r="D59" s="494" t="s">
        <v>17</v>
      </c>
      <c r="E59" s="219">
        <v>629</v>
      </c>
      <c r="F59" s="612">
        <v>722</v>
      </c>
      <c r="G59" s="242">
        <v>662</v>
      </c>
      <c r="H59" s="277">
        <v>22</v>
      </c>
      <c r="I59" s="133"/>
      <c r="J59" s="45">
        <f t="shared" si="7"/>
        <v>720</v>
      </c>
      <c r="K59">
        <f t="shared" si="8"/>
        <v>22</v>
      </c>
      <c r="L59" s="351">
        <f t="shared" si="9"/>
        <v>722</v>
      </c>
      <c r="M59" s="351">
        <f t="shared" si="10"/>
        <v>662</v>
      </c>
      <c r="N59" s="351">
        <f t="shared" si="11"/>
        <v>629</v>
      </c>
    </row>
    <row r="60" spans="1:14">
      <c r="A60" s="499" t="s">
        <v>258</v>
      </c>
      <c r="B60" s="553" t="s">
        <v>162</v>
      </c>
      <c r="C60" s="932">
        <v>2008</v>
      </c>
      <c r="D60" s="450" t="s">
        <v>232</v>
      </c>
      <c r="E60" s="255">
        <v>670</v>
      </c>
      <c r="F60" s="212">
        <v>613</v>
      </c>
      <c r="G60" s="155">
        <v>705</v>
      </c>
      <c r="H60" s="280">
        <v>20</v>
      </c>
      <c r="I60" s="632"/>
      <c r="J60" s="45">
        <f t="shared" si="7"/>
        <v>700</v>
      </c>
      <c r="K60">
        <f t="shared" si="8"/>
        <v>20</v>
      </c>
      <c r="L60" s="351">
        <f t="shared" si="9"/>
        <v>705</v>
      </c>
      <c r="M60" s="351">
        <f t="shared" si="10"/>
        <v>670</v>
      </c>
      <c r="N60" s="351">
        <f t="shared" si="11"/>
        <v>613</v>
      </c>
    </row>
    <row r="61" spans="1:14">
      <c r="A61" s="454" t="s">
        <v>263</v>
      </c>
      <c r="B61" s="455" t="s">
        <v>264</v>
      </c>
      <c r="C61" s="482">
        <v>2010</v>
      </c>
      <c r="D61" s="479" t="s">
        <v>213</v>
      </c>
      <c r="E61" s="219">
        <v>690</v>
      </c>
      <c r="F61" s="212"/>
      <c r="G61" s="155"/>
      <c r="H61" s="280">
        <v>19</v>
      </c>
      <c r="I61" s="132"/>
      <c r="J61" s="45">
        <f t="shared" si="7"/>
        <v>690</v>
      </c>
      <c r="K61">
        <f t="shared" si="8"/>
        <v>19</v>
      </c>
      <c r="L61" s="351">
        <f t="shared" si="9"/>
        <v>690</v>
      </c>
      <c r="M61" s="351">
        <f t="shared" si="10"/>
        <v>-690</v>
      </c>
      <c r="N61" s="351">
        <f t="shared" si="11"/>
        <v>690</v>
      </c>
    </row>
    <row r="62" spans="1:14">
      <c r="A62" s="824" t="s">
        <v>222</v>
      </c>
      <c r="B62" s="947" t="s">
        <v>223</v>
      </c>
      <c r="C62" s="932">
        <v>2008</v>
      </c>
      <c r="D62" s="627" t="s">
        <v>185</v>
      </c>
      <c r="E62" s="224"/>
      <c r="F62" s="352">
        <v>684</v>
      </c>
      <c r="G62" s="155">
        <v>610</v>
      </c>
      <c r="H62" s="611">
        <v>18</v>
      </c>
      <c r="I62" s="133"/>
      <c r="J62" s="45">
        <f t="shared" si="7"/>
        <v>680</v>
      </c>
      <c r="K62">
        <f t="shared" si="8"/>
        <v>18</v>
      </c>
      <c r="L62" s="351">
        <f t="shared" si="9"/>
        <v>684</v>
      </c>
      <c r="M62" s="351">
        <f t="shared" si="10"/>
        <v>0</v>
      </c>
      <c r="N62" s="351">
        <f t="shared" si="11"/>
        <v>610</v>
      </c>
    </row>
    <row r="63" spans="1:14">
      <c r="A63" s="552" t="s">
        <v>233</v>
      </c>
      <c r="B63" s="584" t="s">
        <v>234</v>
      </c>
      <c r="C63" s="478">
        <v>2007</v>
      </c>
      <c r="D63" s="494" t="s">
        <v>17</v>
      </c>
      <c r="E63" s="219">
        <v>680</v>
      </c>
      <c r="F63" s="612">
        <v>635</v>
      </c>
      <c r="G63" s="242">
        <v>598</v>
      </c>
      <c r="H63" s="610">
        <v>18</v>
      </c>
      <c r="I63" s="132"/>
      <c r="J63" s="45">
        <f t="shared" si="7"/>
        <v>680</v>
      </c>
      <c r="K63">
        <f t="shared" si="8"/>
        <v>18</v>
      </c>
      <c r="L63" s="351">
        <f t="shared" si="9"/>
        <v>680</v>
      </c>
      <c r="M63" s="351">
        <f t="shared" si="10"/>
        <v>635</v>
      </c>
      <c r="N63" s="351">
        <f t="shared" si="11"/>
        <v>598</v>
      </c>
    </row>
    <row r="64" spans="1:14">
      <c r="A64" s="824" t="s">
        <v>227</v>
      </c>
      <c r="B64" s="947" t="s">
        <v>228</v>
      </c>
      <c r="C64" s="936">
        <v>2009</v>
      </c>
      <c r="D64" s="627" t="s">
        <v>80</v>
      </c>
      <c r="E64" s="219">
        <v>539</v>
      </c>
      <c r="F64" s="212">
        <v>659</v>
      </c>
      <c r="G64" s="155"/>
      <c r="H64" s="280">
        <v>15</v>
      </c>
      <c r="I64" s="632"/>
      <c r="J64" s="45">
        <f t="shared" si="7"/>
        <v>650</v>
      </c>
      <c r="K64">
        <f t="shared" si="8"/>
        <v>15</v>
      </c>
      <c r="L64" s="351">
        <f t="shared" si="9"/>
        <v>659</v>
      </c>
      <c r="M64" s="351">
        <f t="shared" si="10"/>
        <v>0</v>
      </c>
      <c r="N64" s="351">
        <f t="shared" si="11"/>
        <v>539</v>
      </c>
    </row>
    <row r="65" spans="1:14">
      <c r="A65" s="825" t="s">
        <v>211</v>
      </c>
      <c r="B65" s="951" t="s">
        <v>212</v>
      </c>
      <c r="C65" s="482">
        <v>2008</v>
      </c>
      <c r="D65" s="479" t="s">
        <v>213</v>
      </c>
      <c r="E65" s="219">
        <v>655</v>
      </c>
      <c r="F65" s="212"/>
      <c r="G65" s="155">
        <v>539</v>
      </c>
      <c r="H65" s="280">
        <v>15</v>
      </c>
      <c r="I65" s="133"/>
      <c r="J65" s="45">
        <f t="shared" si="7"/>
        <v>650</v>
      </c>
      <c r="K65">
        <f t="shared" si="8"/>
        <v>15</v>
      </c>
      <c r="L65" s="351">
        <f t="shared" si="9"/>
        <v>655</v>
      </c>
      <c r="M65" s="351">
        <f t="shared" si="10"/>
        <v>0</v>
      </c>
      <c r="N65" s="351">
        <f t="shared" si="11"/>
        <v>539</v>
      </c>
    </row>
    <row r="66" spans="1:14">
      <c r="A66" s="22"/>
      <c r="B66" s="23"/>
      <c r="C66" s="21"/>
      <c r="D66" s="627"/>
      <c r="E66" s="224"/>
      <c r="F66" s="352"/>
      <c r="G66" s="155"/>
      <c r="H66" s="611"/>
      <c r="I66" s="133"/>
      <c r="J66" s="45">
        <f t="shared" ref="J66:J70" si="12">FLOOR(L66,10)</f>
        <v>0</v>
      </c>
      <c r="K66">
        <f t="shared" ref="K66:K70" si="13">IF(J66&lt;5.1,0,(J66-500)*0.1)</f>
        <v>0</v>
      </c>
      <c r="L66" s="351">
        <f t="shared" ref="L66:L70" si="14">MAX(E66:G66)</f>
        <v>0</v>
      </c>
      <c r="M66" s="351">
        <f t="shared" ref="M66:M70" si="15">SUM(E66:G66)-L66-N66</f>
        <v>0</v>
      </c>
      <c r="N66" s="351">
        <f t="shared" ref="N66:N70" si="16">MIN(E66:G66)</f>
        <v>0</v>
      </c>
    </row>
    <row r="67" spans="1:14">
      <c r="A67" s="468"/>
      <c r="B67" s="484"/>
      <c r="C67" s="478"/>
      <c r="D67" s="457"/>
      <c r="E67" s="219"/>
      <c r="F67" s="212"/>
      <c r="G67" s="257"/>
      <c r="H67" s="655"/>
      <c r="I67" s="132"/>
      <c r="J67" s="45">
        <f t="shared" si="12"/>
        <v>0</v>
      </c>
      <c r="K67">
        <f t="shared" si="13"/>
        <v>0</v>
      </c>
      <c r="L67" s="351">
        <f t="shared" si="14"/>
        <v>0</v>
      </c>
      <c r="M67" s="351">
        <f t="shared" si="15"/>
        <v>0</v>
      </c>
      <c r="N67" s="351">
        <f t="shared" si="16"/>
        <v>0</v>
      </c>
    </row>
    <row r="68" spans="1:14">
      <c r="A68" s="616"/>
      <c r="B68" s="490"/>
      <c r="C68" s="447"/>
      <c r="D68" s="559"/>
      <c r="E68" s="224"/>
      <c r="F68" s="352"/>
      <c r="G68" s="155"/>
      <c r="H68" s="611"/>
      <c r="I68" s="133"/>
      <c r="J68" s="45">
        <f t="shared" si="12"/>
        <v>0</v>
      </c>
      <c r="K68">
        <f t="shared" si="13"/>
        <v>0</v>
      </c>
      <c r="L68" s="351">
        <f t="shared" si="14"/>
        <v>0</v>
      </c>
      <c r="M68" s="351">
        <f t="shared" si="15"/>
        <v>0</v>
      </c>
      <c r="N68" s="351">
        <f t="shared" si="16"/>
        <v>0</v>
      </c>
    </row>
    <row r="69" spans="1:14">
      <c r="A69" s="451"/>
      <c r="B69" s="490"/>
      <c r="C69" s="447"/>
      <c r="D69" s="563"/>
      <c r="E69" s="224"/>
      <c r="F69" s="352"/>
      <c r="G69" s="155"/>
      <c r="H69" s="611"/>
      <c r="I69" s="133"/>
      <c r="J69" s="45">
        <f t="shared" si="12"/>
        <v>0</v>
      </c>
      <c r="K69">
        <f t="shared" si="13"/>
        <v>0</v>
      </c>
      <c r="L69" s="351">
        <f t="shared" si="14"/>
        <v>0</v>
      </c>
      <c r="M69" s="351">
        <f t="shared" si="15"/>
        <v>0</v>
      </c>
      <c r="N69" s="351">
        <f t="shared" si="16"/>
        <v>0</v>
      </c>
    </row>
    <row r="70" spans="1:14">
      <c r="A70" s="451"/>
      <c r="B70" s="452"/>
      <c r="C70" s="447"/>
      <c r="D70" s="559"/>
      <c r="E70" s="224"/>
      <c r="F70" s="352"/>
      <c r="G70" s="155"/>
      <c r="H70" s="611"/>
      <c r="I70" s="133"/>
      <c r="J70" s="45">
        <f t="shared" si="12"/>
        <v>0</v>
      </c>
      <c r="K70">
        <f t="shared" si="13"/>
        <v>0</v>
      </c>
      <c r="L70" s="351">
        <f t="shared" si="14"/>
        <v>0</v>
      </c>
      <c r="M70" s="351">
        <f t="shared" si="15"/>
        <v>0</v>
      </c>
      <c r="N70" s="351">
        <f t="shared" si="16"/>
        <v>0</v>
      </c>
    </row>
    <row r="71" spans="1:14">
      <c r="A71" s="54"/>
      <c r="B71" s="795"/>
      <c r="C71" s="52"/>
      <c r="D71" s="149"/>
      <c r="E71" s="796"/>
      <c r="F71" s="797"/>
      <c r="G71" s="797"/>
      <c r="H71" s="40"/>
      <c r="I71" s="131"/>
      <c r="J71" s="45">
        <f t="shared" ref="J71:J72" si="17">FLOOR(L71,10)</f>
        <v>0</v>
      </c>
      <c r="K71">
        <f t="shared" ref="K71:K72" si="18">IF(J71&lt;5.1,0,(J71-500)*0.1)</f>
        <v>0</v>
      </c>
      <c r="L71" s="351">
        <f t="shared" ref="L71:L72" si="19">MAX(E71:G71)</f>
        <v>0</v>
      </c>
      <c r="M71" s="351">
        <f t="shared" ref="M71:M72" si="20">SUM(E71:G71)-L71-N71</f>
        <v>0</v>
      </c>
      <c r="N71" s="351">
        <f t="shared" ref="N71:N72" si="21">MIN(E71:G71)</f>
        <v>0</v>
      </c>
    </row>
    <row r="72" spans="1:14" ht="15.75" thickBot="1">
      <c r="A72" s="59"/>
      <c r="B72" s="206"/>
      <c r="C72" s="55"/>
      <c r="D72" s="207"/>
      <c r="E72" s="349"/>
      <c r="F72" s="350"/>
      <c r="G72" s="170"/>
      <c r="H72" s="798"/>
      <c r="I72" s="208"/>
      <c r="J72" s="45">
        <f t="shared" si="17"/>
        <v>0</v>
      </c>
      <c r="K72">
        <f t="shared" si="18"/>
        <v>0</v>
      </c>
      <c r="L72" s="351">
        <f t="shared" si="19"/>
        <v>0</v>
      </c>
      <c r="M72" s="351">
        <f t="shared" si="20"/>
        <v>0</v>
      </c>
      <c r="N72" s="351">
        <f t="shared" si="21"/>
        <v>0</v>
      </c>
    </row>
    <row r="73" spans="1:14" ht="15.75" thickTop="1">
      <c r="A73" s="205"/>
      <c r="C73" s="26"/>
      <c r="G73" s="26"/>
    </row>
  </sheetData>
  <sortState xmlns:xlrd2="http://schemas.microsoft.com/office/spreadsheetml/2017/richdata2" ref="A6:N65">
    <sortCondition descending="1" ref="H6:H65"/>
    <sortCondition descending="1" ref="L6:L65"/>
    <sortCondition descending="1" ref="M6:M65"/>
  </sortState>
  <mergeCells count="2">
    <mergeCell ref="A1:I1"/>
    <mergeCell ref="G2:I2"/>
  </mergeCells>
  <phoneticPr fontId="74" type="noConversion"/>
  <conditionalFormatting sqref="E7:G72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0" fitToWidth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A4747A79270F49B403AA98B2854F58" ma:contentTypeVersion="4" ma:contentTypeDescription="Vytvoří nový dokument" ma:contentTypeScope="" ma:versionID="115cb1cf91e911493583345e9349d63f">
  <xsd:schema xmlns:xsd="http://www.w3.org/2001/XMLSchema" xmlns:xs="http://www.w3.org/2001/XMLSchema" xmlns:p="http://schemas.microsoft.com/office/2006/metadata/properties" xmlns:ns2="a1c159ff-3720-4ba3-bf4e-1b4087280e27" targetNamespace="http://schemas.microsoft.com/office/2006/metadata/properties" ma:root="true" ma:fieldsID="accaf78c475785dd6f3287df5aa6b3d3" ns2:_="">
    <xsd:import namespace="a1c159ff-3720-4ba3-bf4e-1b4087280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159ff-3720-4ba3-bf4e-1b4087280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BB2ED8-C74A-4530-A034-66ED3AE2E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EBB77-6898-4A7E-97CC-D6508CB9E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159ff-3720-4ba3-bf4e-1b4087280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780CE-D18D-4D38-9602-81AE0B65B5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9</vt:i4>
      </vt:variant>
    </vt:vector>
  </HeadingPairs>
  <TitlesOfParts>
    <vt:vector size="22" baseType="lpstr">
      <vt:lpstr>tlak</vt:lpstr>
      <vt:lpstr>trojskok</vt:lpstr>
      <vt:lpstr>shyb</vt:lpstr>
      <vt:lpstr>vznos</vt:lpstr>
      <vt:lpstr>V. listina chlapci</vt:lpstr>
      <vt:lpstr>Výsledky chlapci</vt:lpstr>
      <vt:lpstr>šplh</vt:lpstr>
      <vt:lpstr>trojskoky</vt:lpstr>
      <vt:lpstr>hod</vt:lpstr>
      <vt:lpstr>l-s</vt:lpstr>
      <vt:lpstr>V.listina dívky</vt:lpstr>
      <vt:lpstr>Výsledky dívky</vt:lpstr>
      <vt:lpstr>družstva</vt:lpstr>
      <vt:lpstr>družstva!Oblast_tisku</vt:lpstr>
      <vt:lpstr>hod!Oblast_tisku</vt:lpstr>
      <vt:lpstr>'l-s'!Oblast_tisku</vt:lpstr>
      <vt:lpstr>shyb!Oblast_tisku</vt:lpstr>
      <vt:lpstr>šplh!Oblast_tisku</vt:lpstr>
      <vt:lpstr>tlak!Oblast_tisku</vt:lpstr>
      <vt:lpstr>trojskok!Oblast_tisku</vt:lpstr>
      <vt:lpstr>trojskoky!Oblast_tisku</vt:lpstr>
      <vt:lpstr>vznos!Oblast_tisku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2026-03-31T06:34:01Z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0x0101005DA4747A79270F49B403AA98B2854F58</vt:lpwstr>
  </property>
</Properties>
</file>